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906"/>
  </bookViews>
  <sheets>
    <sheet name="Общее" sheetId="20" r:id="rId1"/>
    <sheet name="Развитие мал. и сред. предприне" sheetId="21" r:id="rId2"/>
    <sheet name="Развитие сел. хозяйства" sheetId="22" r:id="rId3"/>
    <sheet name="Улучшение жил. условий граж. се" sheetId="23" r:id="rId4"/>
    <sheet name="Переселение граждан" sheetId="24" r:id="rId5"/>
    <sheet name="Обеспечение жил. мол. семей" sheetId="25" r:id="rId6"/>
    <sheet name="Развитие образования" sheetId="42" r:id="rId7"/>
    <sheet name="Физкультура" sheetId="1" r:id="rId8"/>
    <sheet name="Экология." sheetId="27" r:id="rId9"/>
    <sheet name="Развитие Здравоохранения." sheetId="28" r:id="rId10"/>
    <sheet name="Развитие Культуры" sheetId="14" r:id="rId11"/>
    <sheet name="Профилактика правонарушений" sheetId="3" r:id="rId12"/>
    <sheet name="Электронный ПМР" sheetId="43" r:id="rId13"/>
    <sheet name="Газификация." sheetId="30" r:id="rId14"/>
    <sheet name="Повышение эфф. бюдж. расх." sheetId="31" r:id="rId15"/>
    <sheet name="Энергосбережение" sheetId="32" r:id="rId16"/>
    <sheet name="Обеспечение многодетных семей" sheetId="33" r:id="rId17"/>
    <sheet name="БДД" sheetId="4" r:id="rId18"/>
    <sheet name="Предупреждение и борьба с забол" sheetId="6" r:id="rId19"/>
    <sheet name="Доступная среда." sheetId="34" r:id="rId20"/>
    <sheet name="Организация отдыха детей" sheetId="37" r:id="rId21"/>
    <sheet name="Ликвидация очереди в дет. сады" sheetId="9" r:id="rId22"/>
    <sheet name="Развитие конкуренции" sheetId="41" r:id="rId23"/>
    <sheet name="ИП МУП Водоканал" sheetId="38" r:id="rId24"/>
    <sheet name="ИП МУП Водоканал за счет платы" sheetId="40" r:id="rId25"/>
    <sheet name="ИП МУП Теплосеть" sheetId="39" r:id="rId26"/>
  </sheets>
  <definedNames>
    <definedName name="OLE_LINK1" localSheetId="6">'Развитие образования'!#REF!</definedName>
  </definedNames>
  <calcPr calcId="125725"/>
</workbook>
</file>

<file path=xl/calcChain.xml><?xml version="1.0" encoding="utf-8"?>
<calcChain xmlns="http://schemas.openxmlformats.org/spreadsheetml/2006/main">
  <c r="D27" i="20"/>
  <c r="E37" i="43"/>
  <c r="I41"/>
  <c r="I40"/>
  <c r="I39"/>
  <c r="I37"/>
  <c r="H36"/>
  <c r="H37" s="1"/>
  <c r="G36"/>
  <c r="F36"/>
  <c r="F37" s="1"/>
  <c r="E36"/>
  <c r="H35"/>
  <c r="G35"/>
  <c r="F35"/>
  <c r="H34"/>
  <c r="G34"/>
  <c r="F34"/>
  <c r="I31"/>
  <c r="H31"/>
  <c r="G31"/>
  <c r="F31"/>
  <c r="G30"/>
  <c r="F30"/>
  <c r="G29"/>
  <c r="F29"/>
  <c r="G28"/>
  <c r="F28"/>
  <c r="E28"/>
  <c r="E27"/>
  <c r="G26"/>
  <c r="F26"/>
  <c r="G25"/>
  <c r="F25"/>
  <c r="G24"/>
  <c r="F24"/>
  <c r="E24"/>
  <c r="E23"/>
  <c r="H21"/>
  <c r="H38" s="1"/>
  <c r="G21"/>
  <c r="G38" s="1"/>
  <c r="H20"/>
  <c r="H41" s="1"/>
  <c r="G20"/>
  <c r="E20"/>
  <c r="H19"/>
  <c r="H40" s="1"/>
  <c r="G19"/>
  <c r="E19"/>
  <c r="H18"/>
  <c r="G18"/>
  <c r="E18"/>
  <c r="I17"/>
  <c r="I21" s="1"/>
  <c r="I38" s="1"/>
  <c r="E17"/>
  <c r="E21" s="1"/>
  <c r="F15"/>
  <c r="E15"/>
  <c r="F14"/>
  <c r="E14"/>
  <c r="G13"/>
  <c r="F13"/>
  <c r="E13"/>
  <c r="E12"/>
  <c r="G11"/>
  <c r="G41" s="1"/>
  <c r="F11"/>
  <c r="E11"/>
  <c r="E41" s="1"/>
  <c r="G10"/>
  <c r="G40" s="1"/>
  <c r="F10"/>
  <c r="E10"/>
  <c r="E40" s="1"/>
  <c r="H9"/>
  <c r="H39" s="1"/>
  <c r="G9"/>
  <c r="G39" s="1"/>
  <c r="F9"/>
  <c r="E9"/>
  <c r="E39" s="1"/>
  <c r="E8"/>
  <c r="F12" i="20"/>
  <c r="E12"/>
  <c r="H11"/>
  <c r="F11"/>
  <c r="E11"/>
  <c r="H58"/>
  <c r="H12" s="1"/>
  <c r="G58"/>
  <c r="H59"/>
  <c r="G59"/>
  <c r="F59"/>
  <c r="D31"/>
  <c r="G30"/>
  <c r="D30" s="1"/>
  <c r="F54" i="1"/>
  <c r="E43"/>
  <c r="E54"/>
  <c r="G7"/>
  <c r="G32"/>
  <c r="G53"/>
  <c r="F43"/>
  <c r="F55" s="1"/>
  <c r="G43"/>
  <c r="G54"/>
  <c r="G55" s="1"/>
  <c r="E55"/>
  <c r="E34" i="40"/>
  <c r="D68" i="20"/>
  <c r="D34" i="40"/>
  <c r="F10" i="22"/>
  <c r="D19" i="20"/>
  <c r="C24" i="23"/>
  <c r="C20"/>
  <c r="C18"/>
  <c r="C11" i="22"/>
  <c r="E8" i="23"/>
  <c r="C19" s="1"/>
  <c r="E7" i="27"/>
  <c r="C20" i="25"/>
  <c r="C23"/>
  <c r="E31" i="43" l="1"/>
  <c r="E38" s="1"/>
  <c r="C22" i="23"/>
  <c r="C25"/>
  <c r="I124" i="34"/>
  <c r="H124"/>
  <c r="D58" i="20"/>
  <c r="E224" i="32"/>
  <c r="E223"/>
  <c r="E221"/>
  <c r="E220"/>
  <c r="E219"/>
  <c r="E218"/>
  <c r="E217"/>
  <c r="E216"/>
  <c r="E215"/>
  <c r="E214"/>
  <c r="E213"/>
  <c r="E212"/>
  <c r="E152"/>
  <c r="E9" i="3"/>
  <c r="I7" i="27"/>
  <c r="H7"/>
  <c r="G7"/>
  <c r="F7"/>
  <c r="E10" i="25"/>
  <c r="E9"/>
  <c r="E8"/>
  <c r="E7"/>
  <c r="D24" i="23"/>
  <c r="D22"/>
  <c r="D20"/>
  <c r="D19"/>
  <c r="D18"/>
  <c r="D25" s="1"/>
  <c r="D45" i="21"/>
  <c r="D34"/>
  <c r="D22"/>
  <c r="D14"/>
  <c r="D67" i="20"/>
  <c r="D25" i="21"/>
  <c r="D38"/>
  <c r="C46" i="39"/>
  <c r="C45"/>
  <c r="C42"/>
  <c r="C41"/>
  <c r="C38"/>
  <c r="C37"/>
  <c r="C34"/>
  <c r="C32"/>
  <c r="C31"/>
  <c r="C28"/>
  <c r="C27"/>
  <c r="C24"/>
  <c r="C22"/>
  <c r="C21"/>
  <c r="C18"/>
  <c r="C17"/>
  <c r="C14"/>
  <c r="C13"/>
  <c r="C10"/>
  <c r="C8"/>
  <c r="C7"/>
  <c r="C48" s="1"/>
  <c r="F9" i="3"/>
  <c r="G9"/>
  <c r="H9"/>
  <c r="E16" i="20"/>
  <c r="F16"/>
  <c r="H16"/>
  <c r="E15"/>
  <c r="F15"/>
  <c r="G15"/>
  <c r="H15"/>
  <c r="E14"/>
  <c r="F14"/>
  <c r="H14"/>
  <c r="E13"/>
  <c r="G62"/>
  <c r="D62" s="1"/>
  <c r="G61"/>
  <c r="D61" s="1"/>
  <c r="G60"/>
  <c r="D60" s="1"/>
  <c r="G65"/>
  <c r="D65" s="1"/>
  <c r="G64"/>
  <c r="D64" s="1"/>
  <c r="G63"/>
  <c r="D63" s="1"/>
  <c r="H13"/>
  <c r="G13"/>
  <c r="F13"/>
  <c r="G57"/>
  <c r="G11" s="1"/>
  <c r="D52"/>
  <c r="D197" i="34"/>
  <c r="I183"/>
  <c r="H183"/>
  <c r="G183"/>
  <c r="F183"/>
  <c r="D183"/>
  <c r="I181"/>
  <c r="H181"/>
  <c r="G181"/>
  <c r="F181"/>
  <c r="E181"/>
  <c r="D181"/>
  <c r="I180"/>
  <c r="H180"/>
  <c r="G180"/>
  <c r="F180"/>
  <c r="E180"/>
  <c r="D180"/>
  <c r="H179"/>
  <c r="D179"/>
  <c r="I178"/>
  <c r="H178"/>
  <c r="F178"/>
  <c r="E178"/>
  <c r="D178"/>
  <c r="D172"/>
  <c r="I167"/>
  <c r="H167"/>
  <c r="G167"/>
  <c r="F167"/>
  <c r="E167"/>
  <c r="D167"/>
  <c r="I166"/>
  <c r="H166"/>
  <c r="G166"/>
  <c r="F166"/>
  <c r="E166"/>
  <c r="D166"/>
  <c r="I165"/>
  <c r="H165"/>
  <c r="G165"/>
  <c r="F165"/>
  <c r="E165"/>
  <c r="D165"/>
  <c r="I164"/>
  <c r="H164"/>
  <c r="G164"/>
  <c r="F164"/>
  <c r="E164"/>
  <c r="D164"/>
  <c r="I163"/>
  <c r="H163"/>
  <c r="F163"/>
  <c r="D163"/>
  <c r="I146"/>
  <c r="H146"/>
  <c r="G146"/>
  <c r="F146"/>
  <c r="D146"/>
  <c r="I145"/>
  <c r="H145"/>
  <c r="G145"/>
  <c r="F145"/>
  <c r="E145"/>
  <c r="D145"/>
  <c r="I144"/>
  <c r="G144"/>
  <c r="F144"/>
  <c r="I143"/>
  <c r="H143"/>
  <c r="G143"/>
  <c r="F143"/>
  <c r="D143"/>
  <c r="D135"/>
  <c r="D132"/>
  <c r="D131"/>
  <c r="I128"/>
  <c r="H128"/>
  <c r="G128"/>
  <c r="F128"/>
  <c r="D128"/>
  <c r="I127"/>
  <c r="H127"/>
  <c r="G127"/>
  <c r="F127"/>
  <c r="D127"/>
  <c r="I126"/>
  <c r="H126"/>
  <c r="G126"/>
  <c r="F126"/>
  <c r="D126"/>
  <c r="I125"/>
  <c r="H125"/>
  <c r="G125"/>
  <c r="F125"/>
  <c r="E125"/>
  <c r="D125"/>
  <c r="D124"/>
  <c r="D8" s="1"/>
  <c r="I123"/>
  <c r="H123"/>
  <c r="G123"/>
  <c r="F123"/>
  <c r="E123"/>
  <c r="D123"/>
  <c r="H103"/>
  <c r="G103"/>
  <c r="F103"/>
  <c r="D103"/>
  <c r="H102"/>
  <c r="G102"/>
  <c r="F102"/>
  <c r="D102"/>
  <c r="I101"/>
  <c r="H101"/>
  <c r="G101"/>
  <c r="F101"/>
  <c r="E101"/>
  <c r="D101"/>
  <c r="I100"/>
  <c r="H100"/>
  <c r="G100"/>
  <c r="F100"/>
  <c r="E100"/>
  <c r="D100"/>
  <c r="I99"/>
  <c r="H98"/>
  <c r="G98"/>
  <c r="F98"/>
  <c r="D98"/>
  <c r="G38"/>
  <c r="F38"/>
  <c r="D38"/>
  <c r="G37"/>
  <c r="D37"/>
  <c r="I36"/>
  <c r="H36"/>
  <c r="G36"/>
  <c r="F36"/>
  <c r="E36"/>
  <c r="D36"/>
  <c r="I35"/>
  <c r="H35"/>
  <c r="G35"/>
  <c r="F35"/>
  <c r="E35"/>
  <c r="D35"/>
  <c r="I34"/>
  <c r="H34"/>
  <c r="H9" s="1"/>
  <c r="F34"/>
  <c r="E34"/>
  <c r="G33"/>
  <c r="F33"/>
  <c r="D33"/>
  <c r="G19"/>
  <c r="D19"/>
  <c r="G18"/>
  <c r="F18"/>
  <c r="D18"/>
  <c r="G17"/>
  <c r="D17"/>
  <c r="G16"/>
  <c r="F16"/>
  <c r="D16"/>
  <c r="I14"/>
  <c r="H14"/>
  <c r="G14"/>
  <c r="F14"/>
  <c r="E14"/>
  <c r="D14"/>
  <c r="I13"/>
  <c r="H13"/>
  <c r="G13"/>
  <c r="F13"/>
  <c r="E13"/>
  <c r="D13"/>
  <c r="I12"/>
  <c r="H12"/>
  <c r="G12"/>
  <c r="F12"/>
  <c r="E12"/>
  <c r="D12"/>
  <c r="I11"/>
  <c r="H11"/>
  <c r="G11"/>
  <c r="F11"/>
  <c r="E11"/>
  <c r="D11"/>
  <c r="I10"/>
  <c r="H10"/>
  <c r="G10"/>
  <c r="F10"/>
  <c r="E10"/>
  <c r="D10"/>
  <c r="I9"/>
  <c r="G9"/>
  <c r="F9"/>
  <c r="E9"/>
  <c r="D9"/>
  <c r="I8"/>
  <c r="H8"/>
  <c r="G8"/>
  <c r="F8"/>
  <c r="E8"/>
  <c r="I7"/>
  <c r="H7"/>
  <c r="G7"/>
  <c r="F7"/>
  <c r="E7"/>
  <c r="D69" i="20"/>
  <c r="D59"/>
  <c r="D57"/>
  <c r="D56"/>
  <c r="D55"/>
  <c r="D54"/>
  <c r="D53"/>
  <c r="D51"/>
  <c r="D50"/>
  <c r="D49"/>
  <c r="D15" s="1"/>
  <c r="D48"/>
  <c r="D47"/>
  <c r="D46"/>
  <c r="G45"/>
  <c r="G16" s="1"/>
  <c r="D45"/>
  <c r="G44"/>
  <c r="G14" s="1"/>
  <c r="D44"/>
  <c r="D14" s="1"/>
  <c r="G43"/>
  <c r="D43"/>
  <c r="H42"/>
  <c r="H10" s="1"/>
  <c r="G42"/>
  <c r="F42"/>
  <c r="F10" s="1"/>
  <c r="E42"/>
  <c r="E10" s="1"/>
  <c r="D42"/>
  <c r="D41"/>
  <c r="D40"/>
  <c r="D39"/>
  <c r="D38"/>
  <c r="D37"/>
  <c r="D36"/>
  <c r="D35"/>
  <c r="G34"/>
  <c r="G10" s="1"/>
  <c r="D34"/>
  <c r="D33"/>
  <c r="D32"/>
  <c r="D26"/>
  <c r="D25"/>
  <c r="D24"/>
  <c r="D23"/>
  <c r="D22"/>
  <c r="D20"/>
  <c r="D10" l="1"/>
  <c r="D11"/>
  <c r="D12"/>
  <c r="D7" i="34"/>
  <c r="G12" i="20"/>
  <c r="D46" i="21"/>
  <c r="H9" i="20"/>
  <c r="G9"/>
  <c r="F9"/>
  <c r="E9"/>
  <c r="D16"/>
  <c r="D13"/>
  <c r="H58" i="6"/>
  <c r="G58"/>
  <c r="F58"/>
  <c r="E58"/>
  <c r="H57"/>
  <c r="G57"/>
  <c r="F57"/>
  <c r="E57"/>
  <c r="H56"/>
  <c r="G56"/>
  <c r="F56"/>
  <c r="E56"/>
  <c r="H54"/>
  <c r="G54"/>
  <c r="F54"/>
  <c r="E54"/>
  <c r="D53"/>
  <c r="D52"/>
  <c r="D51"/>
  <c r="D49"/>
  <c r="D48"/>
  <c r="D47"/>
  <c r="D46"/>
  <c r="D45"/>
  <c r="D44"/>
  <c r="D42"/>
  <c r="D41"/>
  <c r="D40"/>
  <c r="D38"/>
  <c r="D37"/>
  <c r="D36"/>
  <c r="D35"/>
  <c r="D34"/>
  <c r="D33"/>
  <c r="D31"/>
  <c r="D30"/>
  <c r="D29"/>
  <c r="D27"/>
  <c r="D26"/>
  <c r="D25"/>
  <c r="D24"/>
  <c r="D23"/>
  <c r="D22"/>
  <c r="D20"/>
  <c r="D19"/>
  <c r="D18"/>
  <c r="D17"/>
  <c r="D16"/>
  <c r="D15"/>
  <c r="D14"/>
  <c r="D13"/>
  <c r="D12"/>
  <c r="D10"/>
  <c r="D58" s="1"/>
  <c r="D9"/>
  <c r="D57" s="1"/>
  <c r="D8"/>
  <c r="D56" s="1"/>
  <c r="D54" s="1"/>
  <c r="D9" i="20" l="1"/>
  <c r="F38" i="43"/>
  <c r="F21"/>
  <c r="F39"/>
  <c r="F19"/>
  <c r="F40"/>
  <c r="F18"/>
  <c r="F17"/>
  <c r="F20"/>
  <c r="F41"/>
</calcChain>
</file>

<file path=xl/sharedStrings.xml><?xml version="1.0" encoding="utf-8"?>
<sst xmlns="http://schemas.openxmlformats.org/spreadsheetml/2006/main" count="4755" uniqueCount="2139">
  <si>
    <t>№ п/п</t>
  </si>
  <si>
    <t>Программные мероприятия</t>
  </si>
  <si>
    <t>Источники финансирования</t>
  </si>
  <si>
    <t>Срок реализации</t>
  </si>
  <si>
    <t>Всего (тыс.руб.)</t>
  </si>
  <si>
    <t>Ответственный исполнитель</t>
  </si>
  <si>
    <t>I. «Развитие физической культуры, спорта и туризма в Пушкинском муниципальном районе»</t>
  </si>
  <si>
    <t>1.1.</t>
  </si>
  <si>
    <t xml:space="preserve">Организация и проведение физкультурно-оздоровительных, спортивных и спортивно-массовых мероприятий в соответствии с календарным планом 2011г. </t>
  </si>
  <si>
    <t>Местный бюджет</t>
  </si>
  <si>
    <t>Весь период</t>
  </si>
  <si>
    <t>Отдел спорта и туризма</t>
  </si>
  <si>
    <t>МУ ФОКИ “Старт»</t>
  </si>
  <si>
    <t>1.2.</t>
  </si>
  <si>
    <t>Реализация комплекса мер по пропаганде, информационному и идеологическому обеспечению физической культуры и спорта в районе</t>
  </si>
  <si>
    <t>2013г.</t>
  </si>
  <si>
    <t>1.3.</t>
  </si>
  <si>
    <t>Методическое обеспечение и организация обучающих семинаров для тренеров и специалистов по организации физкультурно-массовой работы</t>
  </si>
  <si>
    <t>1.4.</t>
  </si>
  <si>
    <t>Формирование туристского паспорта района</t>
  </si>
  <si>
    <t>Отдел по делам молодежи</t>
  </si>
  <si>
    <t>1.5.</t>
  </si>
  <si>
    <t>Развитие сети туристских клубов, проведение туристских мероприятий</t>
  </si>
  <si>
    <t>1.6.</t>
  </si>
  <si>
    <t>Развитие народно-художественных промыслов</t>
  </si>
  <si>
    <t>1.7.</t>
  </si>
  <si>
    <t>Разработка туристских маршрутов по Пушкинскому району (совместно с учреждениями образования района)</t>
  </si>
  <si>
    <t>1.8.</t>
  </si>
  <si>
    <t>Развитие внутреннего туризма</t>
  </si>
  <si>
    <t>1.9.</t>
  </si>
  <si>
    <t>Содержание, реконструкция и ремонт учреждений спорта</t>
  </si>
  <si>
    <t>Приобретение оборудования, спортинвентаря,  хоз. материалов</t>
  </si>
  <si>
    <t>Бюджет Московской области</t>
  </si>
  <si>
    <t>2012-2013г.</t>
  </si>
  <si>
    <t>МОУ «КДЮСШ»</t>
  </si>
  <si>
    <t>Транспортные услуги</t>
  </si>
  <si>
    <t xml:space="preserve">Строительно-монтажные работы, капитальный ремонт, реконструкция физкультурно-оздоровительных учреждений </t>
  </si>
  <si>
    <t>Администрация Пушкинского муниципального района</t>
  </si>
  <si>
    <t>Бюджет Моск. области</t>
  </si>
  <si>
    <t>Итого:</t>
  </si>
  <si>
    <t>II. «Молодое поколение Пушкинского муниципального района»</t>
  </si>
  <si>
    <t>2.1.</t>
  </si>
  <si>
    <t>«Гражданское и патриотическое воспитание молодежи Пушкинского муниципального района</t>
  </si>
  <si>
    <t>2.2.</t>
  </si>
  <si>
    <t>Интеграция, социально-бытовая адаптация и психологическая реабилитация молодых инвалидов Пушкинского муниципального района «Город равных возможностей»</t>
  </si>
  <si>
    <t>2.3.</t>
  </si>
  <si>
    <t>«Профилактика экстремизма и организация работы с неформальными молодежными объединениями»</t>
  </si>
  <si>
    <t>2.4.</t>
  </si>
  <si>
    <t>«Организация отдыха, оздоровления и занятости детей и молодежи»</t>
  </si>
  <si>
    <t>ИТОГО по программе:</t>
  </si>
  <si>
    <t>1.10.</t>
  </si>
  <si>
    <t>1.11.</t>
  </si>
  <si>
    <t>1.12.</t>
  </si>
  <si>
    <t>на благоустройствотерритории (Дворец спорта "Пушкино")</t>
  </si>
  <si>
    <t>на наружные сети (Дворец спорта «Пушкино»)</t>
  </si>
  <si>
    <t>строительно-монтажные работы (Дворец спорта «Пушкино»)</t>
  </si>
  <si>
    <t>№</t>
  </si>
  <si>
    <t>п/п</t>
  </si>
  <si>
    <t>Наименование мероприятий</t>
  </si>
  <si>
    <t>Срок реализа-ции</t>
  </si>
  <si>
    <t>в том числе</t>
  </si>
  <si>
    <t>Ответствен-ный исполни-тель</t>
  </si>
  <si>
    <t>планируемое привлечение средств</t>
  </si>
  <si>
    <t>Бюджет МО</t>
  </si>
  <si>
    <t>Отдел охраны окружающей среды администра-ции Пушкинс-кого муниципаль-ного р-на</t>
  </si>
  <si>
    <t>В том числе:</t>
  </si>
  <si>
    <t>Определение степени загрязнения окружающей среды Пушкинского муниципального района и выявление основных нарушителей действующего законодательства в области охраны окружающей среды</t>
  </si>
  <si>
    <t>Организация лабораторного контроля за выбросами в атмосферный воздух загрязняющих веществ</t>
  </si>
  <si>
    <t>Организация лабораторного контроля за состоянием открытых водоемов</t>
  </si>
  <si>
    <t>Организация лабораторных обследований очистных сооружений с подготовкой отчета об эффективности работы</t>
  </si>
  <si>
    <t>Организация радиационного контроля за выявлением участков, объектов технологического воздействия радиоактивного загрязнения на территории Пушкинского муниципального района, а также детских дошкольных учреждений, школ и других учебных заведений.</t>
  </si>
  <si>
    <t>Ведение кадастра загрязняющих веществ по объемам и качественному составу при:</t>
  </si>
  <si>
    <t>- сбросе стоков в водные объекты;</t>
  </si>
  <si>
    <t>- выбросах в атмосферный воздух;</t>
  </si>
  <si>
    <t>Улучшение экологической обстановки Пушкинского муниципального района.</t>
  </si>
  <si>
    <t>Организация разработки проекта очистки р. Серебрянка, Уча, Клязьма, Травинское озеро и благоустройство береговых зон.</t>
  </si>
  <si>
    <t>Организация проведения работ по инвентаризации зеленых насаждений с внесением изменений в паспорта особо охраняемых территорий местного значения (Лесопарк «Северный», Черкизовский лесопарк).</t>
  </si>
  <si>
    <t>Организация проведения работ по благоустройству и санитарной очистке особо охраняемых территорий, парков и залесенных территорий городов и сельских поселений.</t>
  </si>
  <si>
    <t>Предупреждение загрязнений окружающей среды Пушкинского муниципального района</t>
  </si>
  <si>
    <t>3.1.</t>
  </si>
  <si>
    <t>Участие совместно с Росприроднадзором, административно-технической инспекцией и другими контролирующими органами в проведении  контроля за использованием и охраной природных ресурсов, соблюдением правил природопользования, в расследовании аварийных чрезвычайных ситуаций, разработке мер по их ликвидации.</t>
  </si>
  <si>
    <t>3.2.</t>
  </si>
  <si>
    <t>Участие в проверках выполнения на территории района программ, планов и мероприятий по охране окружающей среды, соблюдения экологических требований при размещении, строительстве и вводе в эксплуатацию промышленных и других объектов.</t>
  </si>
  <si>
    <t>3.3.</t>
  </si>
  <si>
    <t>Учет и оценка состояния окружающей среды и природных ресурсов Пушкинского муниципального района и подготовка аналитических обзоров.</t>
  </si>
  <si>
    <t>3.4.</t>
  </si>
  <si>
    <t xml:space="preserve">Ведение базы данных (реестр) природопользователей, являющихся плательщиками за негативное воздействие на окружающую среду в бюджеты всех уровней. </t>
  </si>
  <si>
    <t>3.5.</t>
  </si>
  <si>
    <t>Осуществлять контроль правильности и своевременности платежей за негативное воздействие на окружающую среду.</t>
  </si>
  <si>
    <t>3.6.</t>
  </si>
  <si>
    <t>Участие в проведении комплексных проверок за использованием и охраной недр местного значения при добыче общераспространенных полезных ископаемых, по вопросам утилизации и переработке отходов, образуемых на территории Пушкинского муниципального района.</t>
  </si>
  <si>
    <t>3.7.</t>
  </si>
  <si>
    <t>Обеспечение проведения мероприятий по экологическому воспитанию, образованию и просвещению молодежи, организация проведения конференций, семинаров, конкурсов, выставок экологической направленности, информирования населения.</t>
  </si>
  <si>
    <t>3.8.</t>
  </si>
  <si>
    <t>Организация проведения детского молодежного движения «Экологический патруль»</t>
  </si>
  <si>
    <t>3.9.</t>
  </si>
  <si>
    <t>Участие в проводимых Общероссийских днях защиты от экологической опасности на территории Пушкинского муниципального района.</t>
  </si>
  <si>
    <t>Охрана и восстановление зеленых насаждений района.</t>
  </si>
  <si>
    <t>4.1.</t>
  </si>
  <si>
    <t>Оформление разрешений на вырубку зеленых насаждений, не входящих в государственный лесной фонд и снятие поверхностного слоя почвы, на основании технических условий. Аккумулирование средств на проведение компенсационных посадок зеленых насаждений и рациональное использование плодородного слоя почвы с учетом Положения по обращению с зелеными насаждениями и почвенным покровом в Пушкинском муниципальном районе</t>
  </si>
  <si>
    <t>Организация и обеспечение информирования населения Пушкинского муниципального района по вопросам экологической обстановки района, освещение экологических проблем в СМИ</t>
  </si>
  <si>
    <t>5.2.</t>
  </si>
  <si>
    <t>Обобщение и обеспечение распространения передового опыта и достижений в области охраны окружающей среды, рационального использования природных ресурсов.</t>
  </si>
  <si>
    <t>5.3.</t>
  </si>
  <si>
    <t>Оказание консультативной и методической помощи юридическим и физическим лицам в области охраны окружающей среды и природопользования.</t>
  </si>
  <si>
    <t>Федер. бюджет</t>
  </si>
  <si>
    <t>Внебюджет-ные источники</t>
  </si>
  <si>
    <t>(тыс. руб.)</t>
  </si>
  <si>
    <t>Бюджет муниципального р-на</t>
  </si>
  <si>
    <t xml:space="preserve">Общий объем финансирования, </t>
  </si>
  <si>
    <t>Всего по программе:</t>
  </si>
  <si>
    <t>утилизации бытовых отходов.</t>
  </si>
  <si>
    <t>№  п/п</t>
  </si>
  <si>
    <t>Наименование подпрограмм, мероприятий</t>
  </si>
  <si>
    <t>Федераль-</t>
  </si>
  <si>
    <t>ного бюджета*</t>
  </si>
  <si>
    <t>бюджета Московс-</t>
  </si>
  <si>
    <t>кой области*</t>
  </si>
  <si>
    <t>бюджет муниципаль-</t>
  </si>
  <si>
    <t>ного района,</t>
  </si>
  <si>
    <t>городские и сельские поселения</t>
  </si>
  <si>
    <t>2011 год</t>
  </si>
  <si>
    <t>2012 год</t>
  </si>
  <si>
    <t>в том числе:</t>
  </si>
  <si>
    <t>1.</t>
  </si>
  <si>
    <t>Организационное обеспечение программы Пушкинского района по усилению борьбы с преступностью на 2011-2012годы.</t>
  </si>
  <si>
    <t>Содержание и обслуживание систем  видеонаблюдения.</t>
  </si>
  <si>
    <t>2.</t>
  </si>
  <si>
    <t>Защита   жизни,  здоровья,  достоинства  граждан  и  их   имущества.</t>
  </si>
  <si>
    <t>2011 - 2012гг.</t>
  </si>
  <si>
    <t>Проектирование в  новых жилых комплексах приспособленных помещений для размещения участковых пунктов милиции.</t>
  </si>
  <si>
    <t>Организация работы по созданию условий для работы районной кинологической службы.  (Закупка собак, ремонт вольеров для служебных собак)</t>
  </si>
  <si>
    <t>3.</t>
  </si>
  <si>
    <t>Меры по противодействию терроризму</t>
  </si>
  <si>
    <t>Улучшение антитеррористической защищенности    объектов образования и дошкольного воспитания.  Установка ограждений в образовательных учреждениях.</t>
  </si>
  <si>
    <t>Организация работы по информационно-пропагандистскому освещению антитеррористических мероприятий и информационному противодействию терроризму.</t>
  </si>
  <si>
    <t>4.</t>
  </si>
  <si>
    <t>Повышение эффективности борьбы с незаконным оборотом наркотических средств.</t>
  </si>
  <si>
    <t xml:space="preserve">Проведение целенаправленной антинаркотической пропаганды через средства массовой информации, путем размещения рекламных щитов и баннеров антинаркотической тематики с указанием адресов и контактных телефонов организаций,  занимающихся вопросами занятости подростков и молодежи, пропагандой здорового образа жизни. </t>
  </si>
  <si>
    <t>5.</t>
  </si>
  <si>
    <t>5.1.</t>
  </si>
  <si>
    <t xml:space="preserve"> Дополнительное финансирование для выплаты стимулирующих надбавок сотрудникам милиции, добившихся наиболее высоких результатов в служебной деятельности. </t>
  </si>
  <si>
    <t>Принятие мер по повышению технической оснащенности личного состава УВД Пушкинского муниципального района (средства связи, средства индивидуальной защиты и т.д.)</t>
  </si>
  <si>
    <t>Общий
 объем 
финансирования</t>
  </si>
  <si>
    <t>планируемое привлечение средств из:</t>
  </si>
  <si>
    <t>Прочие источники</t>
  </si>
  <si>
    <t>Администрация района, администрации городских и сельских поселений,  Отдел информационных технологий  и телекоммуникаций, МБУ «Пушкинский аварийно – спасательный отряд», Управление территориальной безопасности.</t>
  </si>
  <si>
    <t xml:space="preserve"> Администрация района, администрации городских и сельских поселений. Управление образования.</t>
  </si>
  <si>
    <t>Администрация района, администрации городских и сельских поселений. Управление по  культуре,  делам молодежи, физической культуре,     спорту и туризму, Управление образования, Отдел по делам несовершеннолетних  и защите их прав,   1 ТО УФСКН России по Московской области, МУ  МВД России.</t>
  </si>
  <si>
    <t xml:space="preserve">Меры по укреплению кадров и социальному обеспечению сотрудников полиции, финансового и материально-техническое обеспечения. </t>
  </si>
  <si>
    <t>(руб.)</t>
  </si>
  <si>
    <t>В том числе</t>
  </si>
  <si>
    <t>Планируемое привлечение средств</t>
  </si>
  <si>
    <t>Всего по подпрограмме:</t>
  </si>
  <si>
    <t>«Развитие системы оказания помощи пострадавшим в дорожно-транспортных происшествиях»</t>
  </si>
  <si>
    <t>2012- 2014гг.</t>
  </si>
  <si>
    <t>3 000 000</t>
  </si>
  <si>
    <t>Управление здравоохранения</t>
  </si>
  <si>
    <t xml:space="preserve"> </t>
  </si>
  <si>
    <t>Задача 1. Совершенствование оказания медицинской помощи на догоспитальном этапе.</t>
  </si>
  <si>
    <r>
      <t>Приобретение  реанимобиля для МЛПУ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«Пушкинская станция скорой медицинской помощи».</t>
    </r>
  </si>
  <si>
    <t>2012 год.</t>
  </si>
  <si>
    <t>2 500 000</t>
  </si>
  <si>
    <t>Оснащение машин скорой помощи оборудованием необходимым для повышения оказания экстренной  медицинской помощи</t>
  </si>
  <si>
    <t>2012-2014гг.</t>
  </si>
  <si>
    <t>Внебюджетных источников</t>
  </si>
  <si>
    <t>Управление образования</t>
  </si>
  <si>
    <t>Задача 1. Профилактика и предупреждение детского дорожно-транспортного травматизма, обучение детей правилам поведения на дороге.</t>
  </si>
  <si>
    <t>Приобретение материалов для оформления уголков наглядной агитации для снижения ДДТТ во всех ОУ.</t>
  </si>
  <si>
    <t>2012г.</t>
  </si>
  <si>
    <t>2014г.</t>
  </si>
  <si>
    <t>Приобретение учебно-методических пособий по обучению младших классов</t>
  </si>
  <si>
    <t>Приобретение (или пошив) экипировки для отрядов ЮИД 30 комплектов (пилотка, брюки (юбка), китель, амуниция – 2000 р</t>
  </si>
  <si>
    <t>Районный конкурс ЮИД (приобретение расходных материалов и призов победителям).</t>
  </si>
  <si>
    <t>Участие в областном смотре-конкурсе ЮИД (приобретение расходных материалов).</t>
  </si>
  <si>
    <t>Участие в Областном марафоне творческих программ по БДД.</t>
  </si>
  <si>
    <t>Районный конкурс «Зеленый огонек» по организации работы по БДД среди ДОУ.</t>
  </si>
  <si>
    <t>Участие в Областном детском празднике «Добрая дорога детства» среди ЮИД.</t>
  </si>
  <si>
    <t>Наименование программ, мероприятий.</t>
  </si>
  <si>
    <t>Общий объем финансирования</t>
  </si>
  <si>
    <t>Федерального бюджета</t>
  </si>
  <si>
    <t>2012 – 2014г.г.</t>
  </si>
  <si>
    <t>2 000 000</t>
  </si>
  <si>
    <t>Комитет по вопросам ЖКХ и дорожной деятельности</t>
  </si>
  <si>
    <t>Приобретение аппаратно- программного комплекса (АПК) «ПОТОК» (или аналога), установленного в передвижной пункт на базе микроавтобуса</t>
  </si>
  <si>
    <t>Бюджета Московской области</t>
  </si>
  <si>
    <t>Бюджета муниципального района</t>
  </si>
  <si>
    <t>2012 год (год начала реализации программы)</t>
  </si>
  <si>
    <t>Управление Здравоохранения</t>
  </si>
  <si>
    <t>дефибрилляторы 5 шт.</t>
  </si>
  <si>
    <t>комплект дыхательный 5шт.</t>
  </si>
  <si>
    <t>Приобретение светоотражающих значков для первоклассников</t>
  </si>
  <si>
    <t>Обучение педагогов, которые ведут работу в школе по профилактике ДДТТ (40 чел по 5000 руб.)</t>
  </si>
  <si>
    <t xml:space="preserve">2. Проведение мероприятия под девизом «Азбуку дорожную знать каждому положено». </t>
  </si>
  <si>
    <t>Конкурс рисунков по БДД (приобретение призов победителям)</t>
  </si>
  <si>
    <t>2.5.</t>
  </si>
  <si>
    <t>2.6.</t>
  </si>
  <si>
    <t xml:space="preserve">Всего по подпрограмме: </t>
  </si>
  <si>
    <t>«Организационно- планировочные и инженерные меры, направленные на совершенствование организации движения транспортных средств и пешеходов»</t>
  </si>
  <si>
    <t>2012 (год начала реализации программы).</t>
  </si>
  <si>
    <t>1. Осуществление контроля за соблюдением правил дорожного движения водителями</t>
  </si>
  <si>
    <r>
      <t>2014 год (</t>
    </r>
    <r>
      <rPr>
        <b/>
        <i/>
        <sz val="12"/>
        <color theme="1"/>
        <rFont val="Times New Roman"/>
        <family val="1"/>
        <charset val="204"/>
      </rPr>
      <t>год окончания реализации программы</t>
    </r>
    <r>
      <rPr>
        <b/>
        <sz val="12"/>
        <color theme="1"/>
        <rFont val="Times New Roman"/>
        <family val="1"/>
        <charset val="204"/>
      </rPr>
      <t>).</t>
    </r>
  </si>
  <si>
    <r>
      <t>2014 (</t>
    </r>
    <r>
      <rPr>
        <b/>
        <i/>
        <sz val="12"/>
        <color theme="1"/>
        <rFont val="Times New Roman"/>
        <family val="1"/>
        <charset val="204"/>
      </rPr>
      <t>год окончания реализации программы).</t>
    </r>
  </si>
  <si>
    <r>
      <t xml:space="preserve">2012г. </t>
    </r>
    <r>
      <rPr>
        <b/>
        <sz val="8"/>
        <color theme="1"/>
        <rFont val="Times New Roman"/>
        <family val="1"/>
        <charset val="204"/>
      </rPr>
      <t>(</t>
    </r>
    <r>
      <rPr>
        <b/>
        <i/>
        <sz val="8"/>
        <color theme="1"/>
        <rFont val="Times New Roman"/>
        <family val="1"/>
        <charset val="204"/>
      </rPr>
      <t>год начала реализации программы)</t>
    </r>
  </si>
  <si>
    <r>
      <t xml:space="preserve">2014г. </t>
    </r>
    <r>
      <rPr>
        <b/>
        <sz val="8"/>
        <color theme="1"/>
        <rFont val="Times New Roman"/>
        <family val="1"/>
        <charset val="204"/>
      </rPr>
      <t>(</t>
    </r>
    <r>
      <rPr>
        <b/>
        <i/>
        <sz val="8"/>
        <color theme="1"/>
        <rFont val="Times New Roman"/>
        <family val="1"/>
        <charset val="204"/>
      </rPr>
      <t>год окончания реализации программы)</t>
    </r>
  </si>
  <si>
    <t>«Создание системы непрерывного обучения детей правилам безопасного поведения на улицах и дорогах»</t>
  </si>
  <si>
    <t>3 405 000</t>
  </si>
  <si>
    <t>2013г</t>
  </si>
  <si>
    <t>2 225 000</t>
  </si>
  <si>
    <t>Итого за 2012-2014гг.</t>
  </si>
  <si>
    <t>5 835 000</t>
  </si>
  <si>
    <t xml:space="preserve">            ОБЩИЙ ОБЪЕМ ФИНАНСИРОВАНИЯ 
           ПО ПРОГРАММЕ НА 2012-2014 г.г.</t>
  </si>
  <si>
    <t>Общий  объем финансирования</t>
  </si>
  <si>
    <t>Планируемое привлечение средств:</t>
  </si>
  <si>
    <t>Бюджет муниципального района</t>
  </si>
  <si>
    <t>Бюджет муниципального района на софинансирование областной подпрограммы «Модернизация здравоохранения Московской области на 2011-2012 годы»</t>
  </si>
  <si>
    <t>Прочие доходы от оказания платных услуг</t>
  </si>
  <si>
    <t>Всего по программе</t>
  </si>
  <si>
    <t>2012 г.</t>
  </si>
  <si>
    <t>290 753,50</t>
  </si>
  <si>
    <t>173 896,74</t>
  </si>
  <si>
    <t>98 582,50</t>
  </si>
  <si>
    <t>14 274,26</t>
  </si>
  <si>
    <t>-</t>
  </si>
  <si>
    <r>
      <t>Задача 1. Укрепление материально-технической базы медицинских учреждений</t>
    </r>
    <r>
      <rPr>
        <sz val="12"/>
        <color theme="1"/>
        <rFont val="Times New Roman"/>
        <family val="1"/>
        <charset val="204"/>
      </rPr>
      <t>.</t>
    </r>
  </si>
  <si>
    <t>Мероприятие 1.1. Капитальное строительство</t>
  </si>
  <si>
    <t>Строительство родильного отделения</t>
  </si>
  <si>
    <t>30 000,00</t>
  </si>
  <si>
    <t>Реконструкция здания поликлиники  МЛПУ  «Городская больница им.Семашко Н.А.пос.Софрино» (надстройка третьего этажа)</t>
  </si>
  <si>
    <t>10 000,00</t>
  </si>
  <si>
    <t xml:space="preserve">Подключение  МЛПУ «Ашукинская городская больница» к котельной дошкольного образовательного учреждения с использованием природного газа </t>
  </si>
  <si>
    <t>ПИР и строительство котельной МЛПУ «Поликлиника м-на Клязьма Московской области» (перевод котельной на использование природного газа)</t>
  </si>
  <si>
    <t>8 000,00</t>
  </si>
  <si>
    <r>
      <t xml:space="preserve">* </t>
    </r>
    <r>
      <rPr>
        <sz val="11"/>
        <color theme="1"/>
        <rFont val="Times New Roman"/>
        <family val="1"/>
        <charset val="204"/>
      </rPr>
      <t>источник не определен</t>
    </r>
  </si>
  <si>
    <t>Мероприятие 1.2.  Капитальный и текущий ремонт  учреждений здравоохранения</t>
  </si>
  <si>
    <t>МЛПУ «Пушкинская районная больница им. В.Н. Розанова»:</t>
  </si>
  <si>
    <t>2011</t>
  </si>
  <si>
    <t>- капитальный ремонт гинекологического отделения</t>
  </si>
  <si>
    <t>- капитальный ремонт детского инфекционного отделения</t>
  </si>
  <si>
    <t>- капитальный ремонт  терапевтического отделения</t>
  </si>
  <si>
    <t>28 260,0</t>
  </si>
  <si>
    <t>15 800,0</t>
  </si>
  <si>
    <t>2 826,0</t>
  </si>
  <si>
    <t>4 118,16</t>
  </si>
  <si>
    <t>МЛПУ «Правдинская поликлиника»</t>
  </si>
  <si>
    <t>-капитальный ремонт</t>
  </si>
  <si>
    <t>23 393,00</t>
  </si>
  <si>
    <t>2 769,7</t>
  </si>
  <si>
    <t>МЛПУ «Поликлиника м-на Мамонтовка»</t>
  </si>
  <si>
    <t>9 200,00</t>
  </si>
  <si>
    <t>1 104,00</t>
  </si>
  <si>
    <t>МЛПУ «Ашукинская городская больница»</t>
  </si>
  <si>
    <t>капитальный ремонт поликлиники</t>
  </si>
  <si>
    <t>13 420,00</t>
  </si>
  <si>
    <t>МЛПУ «Амбулатория пос. Зверосовхоз» (капитальный ремонт)</t>
  </si>
  <si>
    <t>5 700,00</t>
  </si>
  <si>
    <t>МЛПУ «Пушкинская городская стоматологическая поликлиника»</t>
  </si>
  <si>
    <t>- капитальный ремонт</t>
  </si>
  <si>
    <t>11 900,00</t>
  </si>
  <si>
    <t>МЛПУ «Амбулатория с. Тарасовка»</t>
  </si>
  <si>
    <t>(капитальный ремонт)</t>
  </si>
  <si>
    <t>6 200,00</t>
  </si>
  <si>
    <t>МЛПУ «Пушкинская станция скорой медицинской помощи» (капитальный ремонт)</t>
  </si>
  <si>
    <t>3 800,00</t>
  </si>
  <si>
    <t>МЛПУ «Поликлиника м-на Клязьма»</t>
  </si>
  <si>
    <t>8 800,00</t>
  </si>
  <si>
    <t>1 056,00</t>
  </si>
  <si>
    <t>МЛПУ «Поликлиника пос. Лесной»</t>
  </si>
  <si>
    <t>1 000,00</t>
  </si>
  <si>
    <t>МЛПУ «Амбулатория пос. Зеленоградский» - текущий ремонт</t>
  </si>
  <si>
    <t>МЛПУ «Городская больница им.Семашко Н.А.пос.Софрино»</t>
  </si>
  <si>
    <t>-проведение капитального ремонта стационара</t>
  </si>
  <si>
    <t>2 000,00</t>
  </si>
  <si>
    <t>Подготовка реконструкции помещений под общежитие для врачей в МЛПУ «Ашукинская городская больница»</t>
  </si>
  <si>
    <t>Ремонт помещений для размещения молочно- раздаточных пунктов</t>
  </si>
  <si>
    <t>Мероприятие 1.3. Приобретение медицинского оборудования</t>
  </si>
  <si>
    <t>МЛПУ «Пушкинская районная больница им. В.Н. Розанова»</t>
  </si>
  <si>
    <t>- оборудование для: реанимации,  рентгенологической службы, операционной,  эндоскопической службы, лабораторной службы</t>
  </si>
  <si>
    <t>2012</t>
  </si>
  <si>
    <t>45 980,00</t>
  </si>
  <si>
    <t>- УЗИ аппарат,  электрокардиограф,  аудиометр,  электрокардиограф</t>
  </si>
  <si>
    <t>2 550,00</t>
  </si>
  <si>
    <t>МЛПУ «Софринская городская больница»</t>
  </si>
  <si>
    <t>- прочее оборудование</t>
  </si>
  <si>
    <t>- рентгенологическое оборудование,  общебольничное оборудование,  лабораторное оборудование</t>
  </si>
  <si>
    <t>9 000,00</t>
  </si>
  <si>
    <t>МЛПУ «Амбулатория пос. Зеленоградский»</t>
  </si>
  <si>
    <t>- аппарат рентгеновский дентальный переносной,  гемоглобинометр, физиооборудование 5 шт.</t>
  </si>
  <si>
    <t xml:space="preserve">МЛПУ «Поликлиника м-на Мамонтовка» </t>
  </si>
  <si>
    <t>- экспресс-анализатор гематологический,  вагинальный датчик,  кресло Бараньи</t>
  </si>
  <si>
    <t>- лабораторное оборудование,  прочее оборудование</t>
  </si>
  <si>
    <t>- локтевые дозаторы</t>
  </si>
  <si>
    <t>- маммограф цифровой, физиооборудование,  стоматологическая установка 3 шт.</t>
  </si>
  <si>
    <t>2 500,00</t>
  </si>
  <si>
    <t>МЛПУ «Амбулатория пос.Черкизово»</t>
  </si>
  <si>
    <t>- кольпоскоп,  гинекологическое кресло</t>
  </si>
  <si>
    <t>МЛПУ «Амбулатория м-на Заветы Ильича»</t>
  </si>
  <si>
    <t>МЛПУ «Поликлиника пос.Лесной»</t>
  </si>
  <si>
    <t>Мероприятие 1.4. Приобретение технологического оборудования и автотранспорта</t>
  </si>
  <si>
    <t>1.4.1.</t>
  </si>
  <si>
    <t>-замена лифтов в корпусах № 9,11</t>
  </si>
  <si>
    <t>- приобретение а/машин для обслуживания терапевтических участков 4 шт.</t>
  </si>
  <si>
    <t>1 400,00</t>
  </si>
  <si>
    <t>- замена оборудования в пищеблоке</t>
  </si>
  <si>
    <t>2 300,00</t>
  </si>
  <si>
    <t xml:space="preserve">- приобретение мебели </t>
  </si>
  <si>
    <t>- замена лифтов в корпусах № 3 и пищеблоке</t>
  </si>
  <si>
    <t>2 600,00</t>
  </si>
  <si>
    <t>- установка счетчиков воды 15 шт.</t>
  </si>
  <si>
    <t>420,00</t>
  </si>
  <si>
    <t>- установка счетчиков тепла 15 шт.</t>
  </si>
  <si>
    <t>1 650,00</t>
  </si>
  <si>
    <t>- установка пожарной сигнализации в корпусах  № 7,9,11</t>
  </si>
  <si>
    <t>990,00</t>
  </si>
  <si>
    <t xml:space="preserve">МЛПУ «Пушкинская станция скорой медицинской помощи»  </t>
  </si>
  <si>
    <t>-приобретение реанимобиля</t>
  </si>
  <si>
    <t>- приобретение а/машин скорой медицинской помощи 3 шт.</t>
  </si>
  <si>
    <t>4 000,00</t>
  </si>
  <si>
    <t>Задача 2. Подготовка и переподготовка кадров</t>
  </si>
  <si>
    <t xml:space="preserve"> Первичная подготовка и переподготовка  врачей и среднего медперсонала</t>
  </si>
  <si>
    <t>2011-2012</t>
  </si>
  <si>
    <t>В рамках основной деятельности не требует дополнительного финансирования</t>
  </si>
  <si>
    <t xml:space="preserve"> Проведение конкурсов профессионального мастерства среди врачей, фельдшеров и медсестер</t>
  </si>
  <si>
    <t>Проведение конкурсов на лучшее муниципальное лечебно-профилактическое учреждение</t>
  </si>
  <si>
    <t>Задача 3. Внедрение новых медицинских и информационных технологий</t>
  </si>
  <si>
    <t>МЛПУ «Пушкинская районная больница им. проф. Розанова В. Н.»</t>
  </si>
  <si>
    <t>- открытие гемодиализного отделения;</t>
  </si>
  <si>
    <t>-внедрение в стационарных отделениях новых видов медицинской помощи: проведение лапароскопической аппендэктомии, абдоминопластика с использованием аргоно – плазменной установки, ненатяжная герниопластика полипропиленовой сеткой в хирургическом отделении, трансуретральная аденомэктомия в урологическом отделении, мультифакальная биопсия, донситометрия для профилактики и лечения остеопороза, лечебная и диагностическая артроскопия в травматологическом отделении;</t>
  </si>
  <si>
    <t xml:space="preserve">-внедрение операций по  эндопротезированию тазобедренных и плечевых суставов. </t>
  </si>
  <si>
    <t>Не требует дополнительного финансирования</t>
  </si>
  <si>
    <t xml:space="preserve">Персонифицированный учет оказанных медицинских услуг, ведение электронной медицинской карты гражданина, запись к врачу в электронном виде, обмен телемедицинскими данными, а также внедрение систем электронного документооборота с использованием глобальной сети «Интернет». </t>
  </si>
  <si>
    <t>Ведение единого регистра медицинских работников, электронного паспорта медицинского учреждения и паспорта системы здравоохранения Пушкинского муниципального района</t>
  </si>
  <si>
    <t>( тыс. руб.)</t>
  </si>
  <si>
    <t>Средства поселений</t>
  </si>
  <si>
    <t>Субсидии Федерального бюджета на финансирование подпрограммы «Модернизация здравоохранения Московской области на 2011-2012 годы»</t>
  </si>
  <si>
    <t>УСАиГ, Управление здравоохранения</t>
  </si>
  <si>
    <t>1.1.1.</t>
  </si>
  <si>
    <t>1.1.2.</t>
  </si>
  <si>
    <t>1.1.3.</t>
  </si>
  <si>
    <t>1.1.4.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</si>
  <si>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</si>
  <si>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</si>
  <si>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</si>
  <si>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</si>
  <si>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</si>
  <si>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</si>
  <si>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</si>
  <si>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</si>
  <si>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</si>
  <si>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</si>
  <si>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</si>
  <si>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</si>
  <si>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</si>
  <si>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</si>
  <si>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</si>
  <si>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</si>
  <si>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Управление здравоохранения, Главные врачи</t>
  </si>
  <si>
    <t>1.2.17.</t>
  </si>
  <si>
    <t>1.2.18.</t>
  </si>
  <si>
    <t>1.2.19.</t>
  </si>
  <si>
    <t>1.2.20.</t>
  </si>
  <si>
    <t>1.2.21.</t>
  </si>
  <si>
    <t>1.2.22.</t>
  </si>
  <si>
    <t>1.2.23.</t>
  </si>
  <si>
    <t>1.2.24.</t>
  </si>
  <si>
    <t>1.4.2.</t>
  </si>
  <si>
    <t>Сроки реализации</t>
  </si>
  <si>
    <t>Общий объем финансирования в тыс.руб.</t>
  </si>
  <si>
    <t>бюджет муниципального образования</t>
  </si>
  <si>
    <t>федеральный  бюджет</t>
  </si>
  <si>
    <t>областной бюджет</t>
  </si>
  <si>
    <t>прочие доходы от оказания платных услуг</t>
  </si>
  <si>
    <t xml:space="preserve">Задача 1. Увеличение средней продолжительности жизни  больных сахарным диабетом </t>
  </si>
  <si>
    <t>Мероприятие 1.1.</t>
  </si>
  <si>
    <t>Приобретение современных диагностических систем для раннего выявления, мониторинга сахарного диабета и его осложнений (индивидуальные глюкометры, тест-полоски, реактивы для определения гликозилированного гемоглобина и микроальбуминурии)</t>
  </si>
  <si>
    <t xml:space="preserve">Управление здравоохранения                Главные врачи </t>
  </si>
  <si>
    <t>2013 г.</t>
  </si>
  <si>
    <t>2014 г.</t>
  </si>
  <si>
    <t>Задача 2. Снижение первичной заболеваемости туберкулезом</t>
  </si>
  <si>
    <t xml:space="preserve"> Приобретение передвижной флюорографической установки</t>
  </si>
  <si>
    <t>Камерная обработка в очаге инфекционного заболевания</t>
  </si>
  <si>
    <t xml:space="preserve">Проведение туберкулинодиагностики, вакцинации и ревакцинации населения Пушкинского муниципального района </t>
  </si>
  <si>
    <t>Задача 3.Сохранение охвата профилактическими прививками в целях исключения случаев заболеваниями инфекционными болезнями</t>
  </si>
  <si>
    <t>Проведение просветительных мероприятий в средствах массовой информации, приобретение и издание санитарно-просветительной литературы, видео- и аудиокассет.</t>
  </si>
  <si>
    <t>Приобретение медицинских иммунобиологических препаратов для иммунизации населения в рамках  Национального календаря прививок  и по эпидемическим показаниям (по согласованию)</t>
  </si>
  <si>
    <t>Задача 4. Предупреждение распространения  заболевания, вызываемого вирусом иммунодефицита человека (ВИЧ-инфекция)</t>
  </si>
  <si>
    <t>Создание на базе МЛПУ «Пушкинская районная больница им.проф.Розанова В.Н.» централизованного неснижаемого запаса препаратов антиретровирусной терапии для химиопрофилактики медицинского персонала лечебно-профилактических учреждений здравоохранения Пушкинского муниципального района</t>
  </si>
  <si>
    <t>Задача 5. Снижение заболеваемости сердечно сосудистыми заболеваниями</t>
  </si>
  <si>
    <t>Оснащение кардиологических и неврологических отделений и кабинетов  учреждений Пушкинского муниципального района современным медицинским оборудованием и аппаратурой  (МЛПУ «Пушкинская районная больница им.проф.Розанова В.Н.», МЛПУ «Ашукинская городская больница», МЛПУ "Городская больница им.Семашко Н.А.пос.Софрино", МЛПУ «Правдинская поликлиника»)</t>
  </si>
  <si>
    <t>Приобретение оборудования для оснащения     отделений (кабинетов) функциональной диагностики амбулаторно-поликлинических и стационарно-поликлинических учреждений  (аппараты СМАД для п-ки для взрослых и стационара МЛПУ «Пушкинская районная больница им.проф.Розанова В.Н.»)</t>
  </si>
  <si>
    <t>Задача 6. Снижение смертности от злокачественных заболеваний</t>
  </si>
  <si>
    <t>6.1.</t>
  </si>
  <si>
    <t>Оснащение медицинским оборудованием  МЛПУ «Пушкинская районная больница им.проф.Розанова В.Н.» для лечения и раннего выявления онкологических заболеваний (приобретение  фиброгастроскопа, аппарат для проведения ректороманоскопии)</t>
  </si>
  <si>
    <t>Задача 7. Снижение заболеваний, передаваемых половым путём</t>
  </si>
  <si>
    <t>7.1.</t>
  </si>
  <si>
    <t>Приобретение санитарно-просветительной медицинской литературы (буклеты, брошюры, плакаты, стенды) для повышения информированности населения Пушкинского муниципального района о профилактике заболеваний, передающихся половым путем</t>
  </si>
  <si>
    <t>7.2.</t>
  </si>
  <si>
    <t>Оснащение кожно-венерологического диспансера МЛПУ «Пушкинская районная больница им.проф.Розанова В.Н.» современным медицинским оборудованием, аппаратурой , орг.техникой и мебелью (приобретение ректального датчика для исследования предстательной железы, гибкого уретроцитоскопа, 3 компьютеров, мебели)</t>
  </si>
  <si>
    <t>Задача 8. Снижение заболеваемости вирусными гепатитами В и С</t>
  </si>
  <si>
    <t>8.1.</t>
  </si>
  <si>
    <t>Приобретение современного медицинского оборудования для диагностики вирусных гепатитов для МЛПУ «Пушкинская районная больница им.проф.Розанова В.Н.» (аппарат для проведения ректороманоскопии, шейкер на 4 плашки автоматический)  и  МЛПУ «Правдинская поликлиника» (автоматический биохимический анализатор, детектирующий термоциклер "ДТ-лайт")</t>
  </si>
  <si>
    <t>ИТОГО по плану мероприятий</t>
  </si>
  <si>
    <t>Мероприятия по реализации программы</t>
  </si>
  <si>
    <t>Сроки исполнения</t>
  </si>
  <si>
    <t>Исполнительный орган, ответственный за выполнение мероприятия</t>
  </si>
  <si>
    <t>Раздел 1. Развитие инфраструктуры поддержки субъектов малого предпринимательства Пушкинского муниципального района Московской области</t>
  </si>
  <si>
    <t>Создание Консультационного центра для предприятий малого и среднего бизнеса на базе муниципального автономного Учреждения Пушкинского муниципального района Московской области «Агентство развития Пушкинского района»</t>
  </si>
  <si>
    <t xml:space="preserve">Структурные подразделения Администрации Пушкинского муниципального района, </t>
  </si>
  <si>
    <t>Предоставление муниципальной гарантии кредитным кооперативам, оказывающим микрофинансовые услуги малым предприятиям на территории Пушкинского района, с целью получения кредита в банке для увеличения фондов кредитования (с правом регрессного требования)</t>
  </si>
  <si>
    <t>Источники финансирования дефицита бюджета</t>
  </si>
  <si>
    <t>Создание некоммерческой организации «Гарантийный фонд субъектов малого предпринимательства Пушкинского муниципального района Московской области»</t>
  </si>
  <si>
    <t>Средства бюджета Пушкинского муниципального района, привлеченные средства</t>
  </si>
  <si>
    <t>Создание координационного совета  при Главе Пушкинского муниципального района по содействию развития  малого и среднего предпринимательства в Пушкинском муниципальном районе</t>
  </si>
  <si>
    <t>Организация маркетингового центра с целью оказания поддержки субъектам малого и среднего предпринимательства  в области исследования рынка, потребителей, конкурентов, рекламы, товара, ценовой политики и др.</t>
  </si>
  <si>
    <t>Организация   учебно-делового центра  для оказания образовательных услуг  предпринимателям, руководителям, менеджерам    специалистам предприятий</t>
  </si>
  <si>
    <t>Создание лизинговой компании в целях осуществления поддержки предпринимателей  посредством предоставления в лизинг  зданий, оборудования, транспортных средств и иного имущества, которое  может использоваться для предпринимательской деятельности.</t>
  </si>
  <si>
    <t>Итого по разделу 1</t>
  </si>
  <si>
    <t>Раздел 2 Финансовая поддержка субъектов малого и среднего предпринимательства</t>
  </si>
  <si>
    <t xml:space="preserve">Частичная компенсация процентных ставок субъектам малого и среднего предпринимательства по кредитам, выданным им банками и иными кредитными организациями для приобретения основных и оборотных средств на осуществление предпринимательской деятельности </t>
  </si>
  <si>
    <t xml:space="preserve">Частичная компенсация затрат субъектам малого и среднего предпринимательства, работающим менее года со дня государственной регистрации, на реализацию проектов (за исключением расходов на пополнение оборотных средств и оплату труда) </t>
  </si>
  <si>
    <t xml:space="preserve">Частичная компенсация затрат субъектам малого и среднего предпринимательства, осуществляющим производственную деятельность или осуществляющим деятельность в сфере бытовых услуг, на подключение к сетям инженерно-технического обеспечения </t>
  </si>
  <si>
    <t>Частичная компенсация затрат на участие в выставочно-ярмарочной деятельности</t>
  </si>
  <si>
    <t xml:space="preserve">2.5. </t>
  </si>
  <si>
    <t>Частичная компенсация затрат на оплату платежей  по договорам финансовой аренды в части средств, составляющих доход  лизингодателя, за вычетом стоимости приобретенного в лизинг  оборудования</t>
  </si>
  <si>
    <t xml:space="preserve">2.6. </t>
  </si>
  <si>
    <t>Частичная компенсация затрат на осуществление производственных проектов</t>
  </si>
  <si>
    <t>Итого по разделу2:</t>
  </si>
  <si>
    <t xml:space="preserve">Раздел 3. Поддержка субъектов малого и среднего предпринимательства в области подготовки, переподготовки и повышения квалификации кадров </t>
  </si>
  <si>
    <t>Частичная компенсация затрат субъектам малого и среднего предпринимательства на оплату образовательных услуг</t>
  </si>
  <si>
    <t xml:space="preserve">Итого по разделу 3 </t>
  </si>
  <si>
    <t>Раздел 4. Организационные мероприятия поддержки субъектов малого и среднего предпринимательства</t>
  </si>
  <si>
    <t>Ведение реестра субъектов малого и среднего предпринимательства Пушкинского муниципального района Московской области</t>
  </si>
  <si>
    <t>Привлеченные  средства</t>
  </si>
  <si>
    <t>Структурные подразделения Администрации Пушкинского муниципального района, иные исполнители определяются в соответствии с действующим законодательством</t>
  </si>
  <si>
    <t>4..2</t>
  </si>
  <si>
    <t>Оказание содействия субъектам малого и среднего предпринимательства по участию в мероприятиях государственных программ поддержки малого и среднего предпринимательства</t>
  </si>
  <si>
    <t>Организация взаимодействия субъектов малого предпринимательства с банками, а так же гарантийными фондами с целью получения кредитов под поручительства гарантийных фондов</t>
  </si>
  <si>
    <t>Создание условий для размещения части муниципального заказа Пушкинского района на предприятиях малого бизнеса</t>
  </si>
  <si>
    <t>Организация подготовки и повышения квалификации кадров для малого и среднего предпринимательства</t>
  </si>
  <si>
    <t>Поддержка и развитие молодежного предпринимательства</t>
  </si>
  <si>
    <t>Создание «Горячей линии» поддержки субъектов предпринимательства</t>
  </si>
  <si>
    <t>Привлеченные средства</t>
  </si>
  <si>
    <t>Итого по Разделу 4</t>
  </si>
  <si>
    <t>Раздел 5. Совершенствование механизмов использования муниципального имущества для развития малого и среднего предпринимательства</t>
  </si>
  <si>
    <t>Создание реестра муниципальных помещений, подлежащих отчуждению в рамках реализации Закона Московской области «О порядке реализации субъектами малого и среднего предпринимательства преимущественного права на приобретение арендуемого недвижимого имущества, находящегося в государственной собственности Московской области или муниципальной собственности муниципальных образований Московской области»</t>
  </si>
  <si>
    <t>Установление льготной арендной ставки для субъектов малого предпринимательства, арендующих муниципальные помещения</t>
  </si>
  <si>
    <t>Структурные подразделения Администрации Пушкинского муниципального района</t>
  </si>
  <si>
    <t>Итого по Разделу 5</t>
  </si>
  <si>
    <t>Раздел 6. Иные формы поддержки субъектов малого и среднего предпринимательства Пушкинского района</t>
  </si>
  <si>
    <t>Организация выставочно-ярмарочных мероприятий, проведение конференций, профессиональных дней, бизнес-встреч, конкурсов, встреч по обмену опытом по вопросам малого и среднего предпринимательства</t>
  </si>
  <si>
    <t>Информирование предпринимателей по проблемам организации и ведения бизнеса:</t>
  </si>
  <si>
    <t>-размещение в средствах массовой информации материалов о малом и среднем предпринимательстве в Пушкинском районе</t>
  </si>
  <si>
    <t>Реализация мероприятий по предоставлению субъектам малого и среднего бизнеса рекламных конструкций для размещения рекламных материалов на льготных условиях</t>
  </si>
  <si>
    <t>Проведение исследования и мониторинга по проблемам малого и среднего предпринимательства Пушкинского района</t>
  </si>
  <si>
    <t>Итого по Разделу 6</t>
  </si>
  <si>
    <t>Итого по Программе</t>
  </si>
  <si>
    <t>(тыс. руб)</t>
  </si>
  <si>
    <t>Средства бюджета Пушкинского муниципального района, собственные средства МАУ «Агентство развития Пушкинского района»</t>
  </si>
  <si>
    <t>Средства бюджета Московской области,  Средства бюджета Пушкинского муниципального района, Привлеченные средства (средства городских (сельских) поселений)</t>
  </si>
  <si>
    <t>Администрация Пушкинского муниципального района, Городские (сельские) поселения, иные исполнители определяются в соответствии с действующим законодательством</t>
  </si>
  <si>
    <t>Средства бюджета Московской области, Бюджета Российской Федерации, Средства бюджета Пушкинского муниципального района, Привлеченные средства (средства городских (сельских) поселений)</t>
  </si>
  <si>
    <t xml:space="preserve">Средства бюджета Московской области, бюджета Российской Федерации ,   Средства бюджета Пушкинского муниципального района,   Привлеченные средства </t>
  </si>
  <si>
    <t xml:space="preserve">Средства бюджета Московской области, Бюджета Российской Федерации, Средства бюджета Пушкинского муниципального района, Привлеченные средства </t>
  </si>
  <si>
    <t xml:space="preserve">Средства бюджета Московской области, Бюджета Российской Федерации, Средства бюджета Пушкинского муниципального района,   Привлеченные средства  </t>
  </si>
  <si>
    <t xml:space="preserve">Средства бюджета Московской области, Бюджета Российской Федерации, Средства бюджета Пушкинского муниципального района,  Привлеченные средства  </t>
  </si>
  <si>
    <t>2.7.</t>
  </si>
  <si>
    <t xml:space="preserve">Средства бюджета Московской области,    Средства бюджета Пушкинского муниципального района,   Привлеченные средства  </t>
  </si>
  <si>
    <t>4.3.</t>
  </si>
  <si>
    <t>4.4.</t>
  </si>
  <si>
    <t>4.5.</t>
  </si>
  <si>
    <t xml:space="preserve">Средства бюджета Пушкинского муниципального района, в т.ч. субсидия бюджета Московской области, привлеченные средства </t>
  </si>
  <si>
    <t>4.6.</t>
  </si>
  <si>
    <t>4.7.</t>
  </si>
  <si>
    <t>6.2.</t>
  </si>
  <si>
    <t>6.3.</t>
  </si>
  <si>
    <t>6.4.</t>
  </si>
  <si>
    <t>Наименование населенного пункта, в котором необходимо провести мероприятия по газификации</t>
  </si>
  <si>
    <t xml:space="preserve">  Начало строительство газопровода (год)</t>
  </si>
  <si>
    <t>(млн. руб.)</t>
  </si>
  <si>
    <t xml:space="preserve"> Источники финансирования</t>
  </si>
  <si>
    <t>ПИР</t>
  </si>
  <si>
    <t>СМР</t>
  </si>
  <si>
    <t>Федеральный бюджет</t>
  </si>
  <si>
    <t>Областной бюджет</t>
  </si>
  <si>
    <t>Бюджет района</t>
  </si>
  <si>
    <t>Бюджет городских и сельских поселений</t>
  </si>
  <si>
    <r>
      <t>Раздел 1</t>
    </r>
    <r>
      <rPr>
        <sz val="10"/>
        <color theme="1"/>
        <rFont val="Times New Roman"/>
        <family val="1"/>
        <charset val="204"/>
      </rPr>
      <t>: населенные пункты, к которым  предусмотрено строительство газопроводов высокого давления</t>
    </r>
  </si>
  <si>
    <t>пос. санатория «Тишково», сельское поселение Ельдгинское</t>
  </si>
  <si>
    <t xml:space="preserve">д. Алешино, </t>
  </si>
  <si>
    <t>сельское поселение Ельдигинское</t>
  </si>
  <si>
    <t>выполнено</t>
  </si>
  <si>
    <t xml:space="preserve">д. Федоровское, </t>
  </si>
  <si>
    <t>сельское поселение Царевское</t>
  </si>
  <si>
    <t>2007 - 2008</t>
  </si>
  <si>
    <t>2012-2013</t>
  </si>
  <si>
    <t>2013-2014</t>
  </si>
  <si>
    <t>пгт Зеленоградский,</t>
  </si>
  <si>
    <t>городское поселение Зеленоградское</t>
  </si>
  <si>
    <t>2007 - 2009</t>
  </si>
  <si>
    <t xml:space="preserve">д. Грибово, </t>
  </si>
  <si>
    <t>2008 - 2009</t>
  </si>
  <si>
    <t xml:space="preserve">д. Зимогорье, </t>
  </si>
  <si>
    <t>Итого по разделу 1 (млн. руб.):</t>
  </si>
  <si>
    <t xml:space="preserve">- </t>
  </si>
  <si>
    <r>
      <t>Раздел 2</t>
    </r>
    <r>
      <rPr>
        <sz val="10"/>
        <color theme="1"/>
        <rFont val="Times New Roman"/>
        <family val="1"/>
        <charset val="204"/>
      </rPr>
      <t>: населенные пункты, расположенные вблизи существующих газопроводов высокого давления</t>
    </r>
  </si>
  <si>
    <t xml:space="preserve">с. Путилово, </t>
  </si>
  <si>
    <t>сельское поселение Царёвское</t>
  </si>
  <si>
    <t>д. Кощейково</t>
  </si>
  <si>
    <t>городское поселение Лесной</t>
  </si>
  <si>
    <t>д. Введенское</t>
  </si>
  <si>
    <t>Итого по разделу 2 (млн. руб.):</t>
  </si>
  <si>
    <t>ВСЕГО:</t>
  </si>
  <si>
    <t>Протяжен-ность  сетей (км)</t>
  </si>
  <si>
    <t>Ориентировочная стоимость (млн. руб.)</t>
  </si>
  <si>
    <t>Сроки исполнения(год)</t>
  </si>
  <si>
    <t>№№ п/п</t>
  </si>
  <si>
    <t>Объекты</t>
  </si>
  <si>
    <t xml:space="preserve">Стоимость работ </t>
  </si>
  <si>
    <t>Вид работы</t>
  </si>
  <si>
    <t xml:space="preserve">                   Годы исполнения</t>
  </si>
  <si>
    <t>Строительство газопровода высокого давления пос.санатория «Тишково» с.п.Ельдигинское</t>
  </si>
  <si>
    <t>Строительство газопровода высокого давления д.Алешино с.п. Ельдигинское</t>
  </si>
  <si>
    <t xml:space="preserve">     -</t>
  </si>
  <si>
    <t xml:space="preserve">      -</t>
  </si>
  <si>
    <t xml:space="preserve">    -</t>
  </si>
  <si>
    <t>Строительство газопровода высокого давления д.Федоровское с.п. Царевское</t>
  </si>
  <si>
    <t xml:space="preserve">   -</t>
  </si>
  <si>
    <t>Строительство газопровода высокого давления п.г.т.Зеленоградский г.п.Зеленоградское</t>
  </si>
  <si>
    <t>Строительство газопровода высокого давления д.Грибово с.п.Царевское</t>
  </si>
  <si>
    <t xml:space="preserve">  -</t>
  </si>
  <si>
    <t>Строительство газопровода высокого давления д.Зимогорье  г.п.Зеленоградское</t>
  </si>
  <si>
    <t>Строительство вблизи существующих газопроводов высокого давления с.Путилово  с.п.Царевское</t>
  </si>
  <si>
    <t>Строительство вблизи существующих газопроводов  высокого давления д.Кощейково г.п.Лесной</t>
  </si>
  <si>
    <t>Строительство вблизи существующих газопроводов высокого давления д.Введенское г.п.Царевское</t>
  </si>
  <si>
    <t>ИТОГО:</t>
  </si>
  <si>
    <t>Таблица №2</t>
  </si>
  <si>
    <t>(млн. руб)</t>
  </si>
  <si>
    <t>Строительство детского сада в п.Лесной  (начало строительства – 2012 г.)</t>
  </si>
  <si>
    <t>Строительство детского сада в п. Зеленоградский (начало строительства –                        2012 г.)</t>
  </si>
  <si>
    <t>Строительство детского сада  с  бассейном  в г.Пушкино, проезд  Разина, дом7</t>
  </si>
  <si>
    <t>Проведение проектно –изыскательских  работ  по детскому  саду  в  пос.  Лесные  Поляны</t>
  </si>
  <si>
    <t>Итого в 2012 году</t>
  </si>
  <si>
    <t>Строительство негосударственного  дошкольного образовательного учреждения  в г.Пушкино (ул.Институтская)</t>
  </si>
  <si>
    <t>УСАиГ</t>
  </si>
  <si>
    <t>Ввод в эксплуатацию  детского сада в п.Лесной  (начало строительства – 2012 г.)</t>
  </si>
  <si>
    <t>Ввод в эксплуатацию детского сада в п. Зеленоградский (начало строительства – 2012г.)</t>
  </si>
  <si>
    <t>Ввод в эксплуатацию  детского сада  в г.Пушкино  проезд  Разина, дом 7</t>
  </si>
  <si>
    <t xml:space="preserve">Начало строительства детского сада    в                    пос.  Лесные  Поляны </t>
  </si>
  <si>
    <t xml:space="preserve">Начало строительства  детского  сада    в                      п. Правдинский </t>
  </si>
  <si>
    <t>1.13.</t>
  </si>
  <si>
    <t>Пристройка к зданию МАДОУ детский сад №22 «Золушка» (г.Пушкино)</t>
  </si>
  <si>
    <t>1.14.</t>
  </si>
  <si>
    <t>Итого в 2013 году</t>
  </si>
  <si>
    <t>1.15.</t>
  </si>
  <si>
    <t>Строительство детского сада в п.Ашукино</t>
  </si>
  <si>
    <t>1.16.</t>
  </si>
  <si>
    <t>Строительство детского сада в г.Пушкино (31 квартал)</t>
  </si>
  <si>
    <t>1.17.</t>
  </si>
  <si>
    <t>Ввод в эксплуатацию детского сада в с.Ельдигино</t>
  </si>
  <si>
    <t>1.18.</t>
  </si>
  <si>
    <t>Строительство детского сада в г.Пушкино мкр.Новая деревня</t>
  </si>
  <si>
    <t>1.19.</t>
  </si>
  <si>
    <t>Строительство  детского сада в г.Пушкино (мкр.Северный)</t>
  </si>
  <si>
    <t>1.20.</t>
  </si>
  <si>
    <t>Строительство  детского сада в п.Правдинский</t>
  </si>
  <si>
    <t>1.21.</t>
  </si>
  <si>
    <t>Реконструкция  детского сада в п.Софрино ул.Дальняя  (здание бывшего детского сада)</t>
  </si>
  <si>
    <t>1.22.</t>
  </si>
  <si>
    <t xml:space="preserve">Строительство детского сада в с. Тарасовка  (ул. Большая Тарасовка) </t>
  </si>
  <si>
    <t>1.23.</t>
  </si>
  <si>
    <t>Строительство  второго  корпуса действующего здания МБДОУ детский сад №51 «Машенька» (п.Правдинский)</t>
  </si>
  <si>
    <t>1.24.</t>
  </si>
  <si>
    <t xml:space="preserve">Строительство  нового здания  МБДОУ детский сад  № 44  «Соловушка»  (г. Пушкино,  мкр.  Мамонтовка)  </t>
  </si>
  <si>
    <t>1.25.</t>
  </si>
  <si>
    <t>1.26.</t>
  </si>
  <si>
    <t>Итого в 2014 году</t>
  </si>
  <si>
    <t>1.27.</t>
  </si>
  <si>
    <t>Итого по мероприятию</t>
  </si>
  <si>
    <t>Мероприятие 2. Капитальные и восстановительные ремонты</t>
  </si>
  <si>
    <t>Поэтапная реорганизация двух начальных школ – детских садов (МОУ №1 «Колокольчик», МОУ №3 «Снежинка») в дошкольные образовательные учреждения (с открытием дополнительных дошкольных групп)</t>
  </si>
  <si>
    <t>- МБОУ  начальная школа – детский сад №1 «Колокольчик» (2 группы – 20 мест)</t>
  </si>
  <si>
    <t>- МБОУ  начальная школа – детский сад №3 «Снежинка» (1 группа- 20 мест)</t>
  </si>
  <si>
    <t>20</t>
  </si>
  <si>
    <t>Ремонт используемых не по назначению (или свободных)  помещений ДОУ для открытия дополнительных групп:</t>
  </si>
  <si>
    <t>- МБДОУ  детский сад №60 «Огонек» (1группа – 20 мест)</t>
  </si>
  <si>
    <t>- МБДОУ детский сад  №47  «Радуга » (1 группа – 20 мест)</t>
  </si>
  <si>
    <t>Капитальный ремонт помещений в МАДОУ №22 «Золушка»</t>
  </si>
  <si>
    <t>Капитальный ремонт помещений в МБДОУ №23 «Ромашка»</t>
  </si>
  <si>
    <t>- МБОУ  начальная школа – детский сад №1 «Колокольчик» (2 группы – 40 мест)</t>
  </si>
  <si>
    <t xml:space="preserve">Ремонт используемых не по назначению помещений в детском саду №29 «Сказка» (1 группа) </t>
  </si>
  <si>
    <t>при условии передачи в муниципальную собственность</t>
  </si>
  <si>
    <t>МБОУ «Царевская ООШ» (1 группа)</t>
  </si>
  <si>
    <t>2.8.</t>
  </si>
  <si>
    <t>МБОУ   НОШ №16 г.Пушкино (1 группа)</t>
  </si>
  <si>
    <t>2.9.</t>
  </si>
  <si>
    <t>2.10.</t>
  </si>
  <si>
    <t>Мероприятие 3. Организация альтернативных  форм предоставления дошкольного образования</t>
  </si>
  <si>
    <t>Открытие частных детских садов (содействие в их организации) с 01.09.2012</t>
  </si>
  <si>
    <t>Управление образования, КФНП</t>
  </si>
  <si>
    <t>3.10.</t>
  </si>
  <si>
    <t>3.11.</t>
  </si>
  <si>
    <t>Открытие частных детских садов (содействие в их организации)</t>
  </si>
  <si>
    <t>3.12.</t>
  </si>
  <si>
    <t>3.13.</t>
  </si>
  <si>
    <t>Мероприятие 4. Развитие государственно-частного партнерства</t>
  </si>
  <si>
    <t>Разработка соглашения о государственно-частном партнерстве</t>
  </si>
  <si>
    <t>4.2.</t>
  </si>
  <si>
    <t>Организация работы с предприятиями, готовыми выступать партнерами при строительстве и эксплуатации объектов дошкольного образования</t>
  </si>
  <si>
    <t>Организация работы с индивидуальными предпринимателями, оказывающими услуги населению  по присмотру и уходу за детьми дошкольного возраста</t>
  </si>
  <si>
    <t xml:space="preserve">Разработка нормативно-правовых актов  по закупке муниципальным образованием услуг дошкольного образования у негосударственных учреждений </t>
  </si>
  <si>
    <t>Предоставление системы льгот  негосударственным ДОУ с 01.09.2012 г.</t>
  </si>
  <si>
    <t>* не дает дополнительных мест</t>
  </si>
  <si>
    <t>30*</t>
  </si>
  <si>
    <t>Строительство детского сада на условиях государственно-частного партнерства</t>
  </si>
  <si>
    <t>4.8.</t>
  </si>
  <si>
    <t xml:space="preserve">Выкуп за счет средств муниципального бюджета у застройщиков вновь построенных ДОУ в рассрочку </t>
  </si>
  <si>
    <t>4.9.</t>
  </si>
  <si>
    <t>Закупка муниципальным образованием услуг по предоставлению дошкольного образования у негосударственных организаций</t>
  </si>
  <si>
    <t>4.10.</t>
  </si>
  <si>
    <t>За счет привлечения внебюджетных средств на увеличение кол-ва мест  в ДОУ</t>
  </si>
  <si>
    <t>4.11.</t>
  </si>
  <si>
    <t xml:space="preserve">Предоставление системы льгот  негосударственным ДОУ </t>
  </si>
  <si>
    <t>100*</t>
  </si>
  <si>
    <t>4.12.</t>
  </si>
  <si>
    <t>Участие в программе «Билдинг – сад»</t>
  </si>
  <si>
    <t>4.13.</t>
  </si>
  <si>
    <t>+ 100*</t>
  </si>
  <si>
    <t>4.14.</t>
  </si>
  <si>
    <t>4.15.</t>
  </si>
  <si>
    <t>4.16.</t>
  </si>
  <si>
    <t>4.17.</t>
  </si>
  <si>
    <t>4.18.</t>
  </si>
  <si>
    <t>205*</t>
  </si>
  <si>
    <t>4.19.</t>
  </si>
  <si>
    <t>4.20.</t>
  </si>
  <si>
    <t>4.21.</t>
  </si>
  <si>
    <t xml:space="preserve">Мероприятие 5. Компенсационные выплаты </t>
  </si>
  <si>
    <t>Выплата компенсации родителям детей в возрасте от 3 до 7 лет, стоящих на очереди,  в размере 50 % от стоимости содержания  ребенка в детском саду (при условии снятия с очереди) с 01.09.2012</t>
  </si>
  <si>
    <t>100**</t>
  </si>
  <si>
    <t>Выплата компенсации родителям детей от 1,5 до 3 лет (состоящих  на учете в соц. защите как малообеспеченные) с 01.09.2012г. в связи с невозможностью предоставить место в детском саду</t>
  </si>
  <si>
    <t>*не дает дополнительных мест</t>
  </si>
  <si>
    <t>** не дает дополнительных мест, но снижает очередность</t>
  </si>
  <si>
    <t xml:space="preserve">200*, из них </t>
  </si>
  <si>
    <t>5.4.</t>
  </si>
  <si>
    <t xml:space="preserve">Выплата компенсации родителям детей в возрасте от 3 до 7 лет, стоящих на очереди в размере 50 % от стоимости содержания ребенка в детском саду (при условии снятия с очереди) </t>
  </si>
  <si>
    <t>120**</t>
  </si>
  <si>
    <t>5.5.</t>
  </si>
  <si>
    <t>Выплата компенсации родителям детей от 1,5 до 3 лет (состоящим на учете в соц. защите как малообеспеченные) в связи с невозможностью предоставить место в детском саду</t>
  </si>
  <si>
    <t>150*</t>
  </si>
  <si>
    <t>5.6.</t>
  </si>
  <si>
    <t xml:space="preserve">     ** не дает дополнительных мест, но снижает очередность</t>
  </si>
  <si>
    <t>270*, из них</t>
  </si>
  <si>
    <t>5.7.</t>
  </si>
  <si>
    <t>140**</t>
  </si>
  <si>
    <t>5.8.</t>
  </si>
  <si>
    <t>200*</t>
  </si>
  <si>
    <t>5.9.</t>
  </si>
  <si>
    <t xml:space="preserve">340*, из них </t>
  </si>
  <si>
    <t>5.10.</t>
  </si>
  <si>
    <t xml:space="preserve">  140**</t>
  </si>
  <si>
    <t>Мероприятие 6. Возврат в систему зданий бывших детских садов, используемых не по назначению</t>
  </si>
  <si>
    <t>Здание бывшего детского сада в с.п.Царевское (Дом отдыха «Космодром»)</t>
  </si>
  <si>
    <t xml:space="preserve">
Наименование мероприятий
</t>
  </si>
  <si>
    <t>Кол-во мест</t>
  </si>
  <si>
    <t>Бюджет Моск. Обл.</t>
  </si>
  <si>
    <t>Бюджет ПМР</t>
  </si>
  <si>
    <t>Бюджеты поселений</t>
  </si>
  <si>
    <t xml:space="preserve">Привлечен.
источники
</t>
  </si>
  <si>
    <t xml:space="preserve">Объем финанси-рования
</t>
  </si>
  <si>
    <t>УСАиГ, Управление образования, КФНП</t>
  </si>
  <si>
    <t>Открытие групп кратковременного пребывания для детей дошкольного возраста  с 01.09.2012 (7 групп)</t>
  </si>
  <si>
    <t>Открытие семейных дошкольных групп на базе муниципальных дошкольных образовательных учреждений с 01.09.2012 (3 группы)</t>
  </si>
  <si>
    <t>Открытие групп кратковременного пребывания для детей дошкольного возраста в муниципальных дошкольных образовательных учреждениях района (7 групп)</t>
  </si>
  <si>
    <t>Открытие семейных  дошкольных групп в муниципальных дошкольных образовательных учреждениях  (5 групп)</t>
  </si>
  <si>
    <t xml:space="preserve">Управление образования, КФНП </t>
  </si>
  <si>
    <t>Открытие частных детских садов (содействие в организации) (2 группы)</t>
  </si>
  <si>
    <t>Открытие семейных дошкольных групп (7 групп)</t>
  </si>
  <si>
    <t>Правовое управление, Управление образования, УСАиГ, Комитет по экономике, КФНП</t>
  </si>
  <si>
    <t>Комитет по экономике, УСАиГ, КФНП</t>
  </si>
  <si>
    <t>Отдел потребительского рынка и содействия развитию малого и среднего предприни мательства, Управление образования, КФНП</t>
  </si>
  <si>
    <t>Правовое управление, Управление образования, КФНП, Комитет по экономике,</t>
  </si>
  <si>
    <t>КУИ, Управление образования, КФНП</t>
  </si>
  <si>
    <t>УСАиГ, Управление образования, КФНП, Комитет по экономике</t>
  </si>
  <si>
    <t>Управление образования, КФНП, Комитет по экономике</t>
  </si>
  <si>
    <t xml:space="preserve">Управление образования, КФНП, УСАиГ, Комитет по экономике </t>
  </si>
  <si>
    <t>УСАиГ,  Управление образования, КФНП, Комитет по экономике</t>
  </si>
  <si>
    <t>Управление образования, КФНП, УСАиГ, Комитет по экономике</t>
  </si>
  <si>
    <t xml:space="preserve">   205*</t>
  </si>
  <si>
    <t>КУИ, УСАиГ, КФНП</t>
  </si>
  <si>
    <t>Долгосрочная целевая программа "Организация отдыха, оздоровления и занятости детей и подростков Пушкинского муниципального района МО в 2013-2015 г."</t>
  </si>
  <si>
    <t>Срок</t>
  </si>
  <si>
    <t>(тыс.руб.)</t>
  </si>
  <si>
    <t>Исполнитель</t>
  </si>
  <si>
    <t>Ведение учета участников Подпрограммы</t>
  </si>
  <si>
    <t>Организация информационной и разъяснительной работы по реализации Программы</t>
  </si>
  <si>
    <t xml:space="preserve">4. </t>
  </si>
  <si>
    <t>Выдача молодым семьям субсидий в форме свидетельств на строительство (приобретение) жилья</t>
  </si>
  <si>
    <t>-федеральный бюджет;</t>
  </si>
  <si>
    <t>-областной бюджет,</t>
  </si>
  <si>
    <t>-местный бюджет,</t>
  </si>
  <si>
    <t>-собственные и (или) заемные средства граждан, средства работодателей</t>
  </si>
  <si>
    <t>Комитет по управлению имуществом</t>
  </si>
  <si>
    <t>Наименование мероприятия</t>
  </si>
  <si>
    <t>Срок исполнения</t>
  </si>
  <si>
    <t>Источник финансиро-вания</t>
  </si>
  <si>
    <t>Объем финансиро-вания</t>
  </si>
  <si>
    <t>не требует финансиро-вания</t>
  </si>
  <si>
    <t>Источник финансирования</t>
  </si>
  <si>
    <t>Всего тыс. рублей</t>
  </si>
  <si>
    <t>10 000,0</t>
  </si>
  <si>
    <t>Социальная выплата</t>
  </si>
  <si>
    <t xml:space="preserve"> Всего:</t>
  </si>
  <si>
    <t>кроме того</t>
  </si>
  <si>
    <t>Собственные и (или) заемные средства граждан</t>
  </si>
  <si>
    <t>Адрес непригодного для проживания дома</t>
  </si>
  <si>
    <t>Площадь дома по данным технического паспорта</t>
  </si>
  <si>
    <t>Количество проживающих</t>
  </si>
  <si>
    <t>Год переселения</t>
  </si>
  <si>
    <t>общая</t>
  </si>
  <si>
    <t>жилая</t>
  </si>
  <si>
    <t>семей</t>
  </si>
  <si>
    <t>человек</t>
  </si>
  <si>
    <t>Городское поселение Пушкино</t>
  </si>
  <si>
    <t>ул. 2-й Салтыковский, д. 5а</t>
  </si>
  <si>
    <t>ул. Боголюбская, д. 7</t>
  </si>
  <si>
    <t>мкр. Мамонтовка, ул. Кузнецкий мост, д. 60</t>
  </si>
  <si>
    <t>2015-2016</t>
  </si>
  <si>
    <t>мкр. Заветы Ильича, ул. Коминтерна, д. 20</t>
  </si>
  <si>
    <t>6.</t>
  </si>
  <si>
    <t>мкр. Заветы Ильича, ул. Железнодорожная, д. 1</t>
  </si>
  <si>
    <t>ИТОГО по г.Пушкино:</t>
  </si>
  <si>
    <t>Городское поселение Софрино</t>
  </si>
  <si>
    <t>7.</t>
  </si>
  <si>
    <t>пос.Софрино, ул.Вокзальная, д.9</t>
  </si>
  <si>
    <t>ИТОГО по г.п.Софрино</t>
  </si>
  <si>
    <t>Городское поселение Правдинский</t>
  </si>
  <si>
    <t>8.</t>
  </si>
  <si>
    <t>пос.Правдинский, ул.Лермонтова, д.25</t>
  </si>
  <si>
    <t>9.</t>
  </si>
  <si>
    <t>пос.Правдинский, ул. 2-я Проектная,д.15</t>
  </si>
  <si>
    <t>10.</t>
  </si>
  <si>
    <t>пос.Правдинский, ул.Лесная, д.5</t>
  </si>
  <si>
    <t>2017-2018</t>
  </si>
  <si>
    <t>ИТОГО по г.п.Правдинский</t>
  </si>
  <si>
    <t>ИТОГО по району:</t>
  </si>
  <si>
    <t>Перечень аварийных жилых домов, подлежащих расселению в рамках реализации программных мероприятий в 2012-2020 годах</t>
  </si>
  <si>
    <t>мкр. Клязьма, 
ул. Тургеневская, д. 7</t>
  </si>
  <si>
    <t>Расселяемые в 2012-2013 годах</t>
  </si>
  <si>
    <t>ул. Оранжерейная, д. 38</t>
  </si>
  <si>
    <t>бюджет г.п. Пушкино</t>
  </si>
  <si>
    <t>ул. Л. Толстого, д. 8</t>
  </si>
  <si>
    <t>ул. Л. Толстого, д. 36/6</t>
  </si>
  <si>
    <t>мкр. Мамонтовка, ул. Кузнецкий мост, д. 22</t>
  </si>
  <si>
    <t>мкр. Клязьма, ул. Лермонтовская, д. 48а</t>
  </si>
  <si>
    <t>мкр. Мамонтовка, ул. Крестьянская, д. 6</t>
  </si>
  <si>
    <t>Расселяемые в 2014 -2015 годах</t>
  </si>
  <si>
    <t>ул. Грибоедова, д. 5</t>
  </si>
  <si>
    <t>ул. Грибоедова, д. 18</t>
  </si>
  <si>
    <t>ул. Грибоедова, д. 26</t>
  </si>
  <si>
    <t>ул. Лермонтова, д. 34</t>
  </si>
  <si>
    <t>11.</t>
  </si>
  <si>
    <t>ул. Писаревская, д. 12а</t>
  </si>
  <si>
    <t>12.</t>
  </si>
  <si>
    <t>Ярославское шоссе, д. 33</t>
  </si>
  <si>
    <t>13.</t>
  </si>
  <si>
    <t>Ярославское шоссе, д. 36</t>
  </si>
  <si>
    <t>14.</t>
  </si>
  <si>
    <t>Ярославское шоссе, д. 94</t>
  </si>
  <si>
    <t>привлеченные средства</t>
  </si>
  <si>
    <t>15.</t>
  </si>
  <si>
    <t>4-й Акуловский пр-д, д. 2</t>
  </si>
  <si>
    <t>16.</t>
  </si>
  <si>
    <t>1-й Акуловский пр-д, д. 3</t>
  </si>
  <si>
    <t>17.</t>
  </si>
  <si>
    <t>ул. Добролюбова, д. 5</t>
  </si>
  <si>
    <t>18.</t>
  </si>
  <si>
    <t>2-й Фабричный проезд, д. 2</t>
  </si>
  <si>
    <t>19.</t>
  </si>
  <si>
    <t>2-й Фабричный проезд, д. 5</t>
  </si>
  <si>
    <t>20.</t>
  </si>
  <si>
    <t>ул. И. Арманд, д. 27</t>
  </si>
  <si>
    <t>21.</t>
  </si>
  <si>
    <t>ул. И. Арманд, д. 62</t>
  </si>
  <si>
    <t>22.</t>
  </si>
  <si>
    <t>ул. 50 лет Комсомола, д. 32</t>
  </si>
  <si>
    <t>23.</t>
  </si>
  <si>
    <t>ул. 50 лет Комсомола, д. 23</t>
  </si>
  <si>
    <t>24.</t>
  </si>
  <si>
    <t>ул. Зеленая роща, д. 3</t>
  </si>
  <si>
    <t>25.</t>
  </si>
  <si>
    <t>ул. Зеленая роща, д. 5</t>
  </si>
  <si>
    <t>26.</t>
  </si>
  <si>
    <t>ул. Зеленая роща, д. 6</t>
  </si>
  <si>
    <t>27.</t>
  </si>
  <si>
    <t>ул. Зеленая роща, д. 7</t>
  </si>
  <si>
    <t>28.</t>
  </si>
  <si>
    <t>ул. Зеленая роща, д. 8</t>
  </si>
  <si>
    <t>29.</t>
  </si>
  <si>
    <t>ул. Зеленая роща, д. 10</t>
  </si>
  <si>
    <t>30.</t>
  </si>
  <si>
    <t>мкр. Серебрянка, д. 21</t>
  </si>
  <si>
    <t>31.</t>
  </si>
  <si>
    <t>мкр. Серебрянка, д. 22</t>
  </si>
  <si>
    <t>Расселяемые в 2016-2017 годах</t>
  </si>
  <si>
    <t>32.</t>
  </si>
  <si>
    <t>ул. Некрасова, д. 12</t>
  </si>
  <si>
    <t>33.</t>
  </si>
  <si>
    <t>ул. Лесная, д. 19</t>
  </si>
  <si>
    <t>34.</t>
  </si>
  <si>
    <t>ул. Лесная, д. 36</t>
  </si>
  <si>
    <t>35.</t>
  </si>
  <si>
    <t>3-й Добролюбовский, д. 28</t>
  </si>
  <si>
    <t xml:space="preserve">бюджет г.п. Пушкино  </t>
  </si>
  <si>
    <t>36.</t>
  </si>
  <si>
    <t>ул. 2-я Домбровская, д. 13</t>
  </si>
  <si>
    <t>37.</t>
  </si>
  <si>
    <t>2-й Фабричный проезд, д. 7</t>
  </si>
  <si>
    <t>38.</t>
  </si>
  <si>
    <t>Акуловское шоссе, д. 15, корп. 6</t>
  </si>
  <si>
    <t>39.</t>
  </si>
  <si>
    <t>Акуловское шоссе, д. 15, корп. 7</t>
  </si>
  <si>
    <t>40.</t>
  </si>
  <si>
    <t>ул. Речная, д. 1</t>
  </si>
  <si>
    <t>41.</t>
  </si>
  <si>
    <t>ул. Речная, д. 3</t>
  </si>
  <si>
    <t>42.</t>
  </si>
  <si>
    <t>ул. Авиационная, д. 11/13</t>
  </si>
  <si>
    <t>43.</t>
  </si>
  <si>
    <t>ул. 2-я Домбровская, д. 10</t>
  </si>
  <si>
    <t>44.</t>
  </si>
  <si>
    <t>мкр. Мамонтовка, ул. Кузнецкий мост, д. 28а</t>
  </si>
  <si>
    <t>45.</t>
  </si>
  <si>
    <t>2-й Фабричный проезд, д. 3</t>
  </si>
  <si>
    <t>46.</t>
  </si>
  <si>
    <t>2-й Фабричный проезд, д. 4</t>
  </si>
  <si>
    <t>47.</t>
  </si>
  <si>
    <t>2-й Фабричный проезд, д. 6</t>
  </si>
  <si>
    <t>48.</t>
  </si>
  <si>
    <t>2-й Фабричный проезд, д. 9</t>
  </si>
  <si>
    <t>49.</t>
  </si>
  <si>
    <t>2-й Фабричный проезд, д. 11</t>
  </si>
  <si>
    <t>50.</t>
  </si>
  <si>
    <t>2-й Фабричный проезд, д. 13</t>
  </si>
  <si>
    <t>51.</t>
  </si>
  <si>
    <t>Московский проспект, д. 47/1</t>
  </si>
  <si>
    <t>52.</t>
  </si>
  <si>
    <t>1-й Фабричный проезд, д. 10а</t>
  </si>
  <si>
    <t>53.</t>
  </si>
  <si>
    <t>1-й Фабричный проезд, д. 7</t>
  </si>
  <si>
    <t>Расселяемые в 2018 - 2019 годах</t>
  </si>
  <si>
    <t>54.</t>
  </si>
  <si>
    <t>ул. Озерная, д. 15, корп. 1</t>
  </si>
  <si>
    <t>55.</t>
  </si>
  <si>
    <t>ул. Озерная, д. 15, корп. 2</t>
  </si>
  <si>
    <t>56.</t>
  </si>
  <si>
    <t>ул. Озерная, д. 15, корп. 3</t>
  </si>
  <si>
    <t>57.</t>
  </si>
  <si>
    <t>ул. Озерная, д. 15, корп. 4</t>
  </si>
  <si>
    <t>58.</t>
  </si>
  <si>
    <t>ул. Озерная, д. 15, корп. 5</t>
  </si>
  <si>
    <t>59.</t>
  </si>
  <si>
    <t>ул. Озерная, д. 15, корп. 6</t>
  </si>
  <si>
    <t>60.</t>
  </si>
  <si>
    <t>ул. Озерная, д. 7</t>
  </si>
  <si>
    <t>61.</t>
  </si>
  <si>
    <t>ул. Текстильщиков, д. 18</t>
  </si>
  <si>
    <t>62.</t>
  </si>
  <si>
    <t xml:space="preserve">ул. Текстильщиков, д. 16 </t>
  </si>
  <si>
    <t>63.</t>
  </si>
  <si>
    <t xml:space="preserve">ул. Текстильщиков, д. 4 </t>
  </si>
  <si>
    <t>64.</t>
  </si>
  <si>
    <t>ул. Октябрьская, д. 49</t>
  </si>
  <si>
    <t>65.</t>
  </si>
  <si>
    <t>ул. Октябрьская, д. 55</t>
  </si>
  <si>
    <t>66.</t>
  </si>
  <si>
    <t>мкр. Мамонтовка, ул. Ленточка, д. 46</t>
  </si>
  <si>
    <t>67.</t>
  </si>
  <si>
    <t>мкр. Мамонтовка, ул. 1-я Полевая, д. 8</t>
  </si>
  <si>
    <t>68.</t>
  </si>
  <si>
    <t>мкр. Звягино, ул. Энгельса, д. 14а</t>
  </si>
  <si>
    <t>69.</t>
  </si>
  <si>
    <t>мкр. Клязьма, ул. Гоголевская, д. 36</t>
  </si>
  <si>
    <t>Расселяемые в 2019- 2020 годах</t>
  </si>
  <si>
    <t>70.</t>
  </si>
  <si>
    <t>мкр. Клязьма, ул. Гоголевская, д. 42</t>
  </si>
  <si>
    <t>71.</t>
  </si>
  <si>
    <t>мкр. Клязьма, ул. Гоголевская, д. 48</t>
  </si>
  <si>
    <t>72.</t>
  </si>
  <si>
    <t>мкр. Заветы Ильича, ул. Советская, 2/8б</t>
  </si>
  <si>
    <t>73.</t>
  </si>
  <si>
    <t>мкр. Заветы Ильича, ул. Советская, 2/8г</t>
  </si>
  <si>
    <t>Расселяемые в 2014-2015 годах</t>
  </si>
  <si>
    <t>74.</t>
  </si>
  <si>
    <t>пос.Правдинский, ул.Пролетарская, д.14</t>
  </si>
  <si>
    <t>бюджет г.п.Правдинский</t>
  </si>
  <si>
    <t>75.</t>
  </si>
  <si>
    <t>пос.Правдинский, ул.Пролетарская, д.1</t>
  </si>
  <si>
    <t>ИТОГО по г.п.Правдинский:</t>
  </si>
  <si>
    <t>Городское поселение Лесной</t>
  </si>
  <si>
    <t>76.</t>
  </si>
  <si>
    <t>п.Лесной, ул.Лесная,д.15</t>
  </si>
  <si>
    <t>бюджет г.п. Лесной</t>
  </si>
  <si>
    <t>77.</t>
  </si>
  <si>
    <t>п.Лесной, ул.Лесная,д.17</t>
  </si>
  <si>
    <t>78.</t>
  </si>
  <si>
    <t>п.Лесной, ул.Ульяновская,д.6</t>
  </si>
  <si>
    <t>79.</t>
  </si>
  <si>
    <t>п.Лесной, ул.Мичурина, д.8</t>
  </si>
  <si>
    <t>п.Лесной, ул.Мичурина, д.10</t>
  </si>
  <si>
    <t>81.</t>
  </si>
  <si>
    <t>п.Лесной, ул.Мичурина, д.12/1</t>
  </si>
  <si>
    <t>ИТОГО по г.п.Лесной</t>
  </si>
  <si>
    <t>Перечень непригодных для проживания (в том числе ветхих) жилых домов, подлежащих расселению в рамках реализации программных мероприятий в 2012-2020 годах.</t>
  </si>
  <si>
    <t>Перечень многоквартирных домов, в отношении которых планируются мероприятия по переселению граждан с учетом развития жилищного строительства (новое строительство и реконструкция)  за счёт бюджетных и привлечённых средств</t>
  </si>
  <si>
    <t>Площадь дома по данным технического паспорта, кв.м</t>
  </si>
  <si>
    <t>Расселяемые в 2012 – 2014 годах</t>
  </si>
  <si>
    <t>г.Пушкино, ул. 2-й Салтыковский, д. 5а</t>
  </si>
  <si>
    <t>г.Пушкино, ул. Боголюбская, д. 7</t>
  </si>
  <si>
    <t>ИТОГО по г.п.Софрино:</t>
  </si>
  <si>
    <t>ИТОГО  по району в 2012-2014г:</t>
  </si>
  <si>
    <t>Расселяемые в 2014 - 2015 годах</t>
  </si>
  <si>
    <t>ИТОГО по району в 2014-2015г:</t>
  </si>
  <si>
    <t>Расселяемые в 2015 - 2016 годах</t>
  </si>
  <si>
    <t>ИТОГО по району на 2015-2016г:</t>
  </si>
  <si>
    <t>Расселяемые в 2017 -2018 годах</t>
  </si>
  <si>
    <t>ИТОГО по г.п.Лесной:</t>
  </si>
  <si>
    <t>ИТОГО по району в 2017-2018г:</t>
  </si>
  <si>
    <t>Расселяемые в 2019-2020 годах</t>
  </si>
  <si>
    <t>ИТОГО по району в 2019-2020г:</t>
  </si>
  <si>
    <t>ИТОГО по итогам реализации Программы с учётом развития жилищного строительства:</t>
  </si>
  <si>
    <t>13 119,9</t>
  </si>
  <si>
    <t>г.Пушкино, мкр. Клязьма, 
ул. Тургеневская, д. 7</t>
  </si>
  <si>
    <t>мкр. Мамонтовка, ул. Кузнецкий мост, 
д. 22</t>
  </si>
  <si>
    <t>пос.Правдинский, ул.2-я Проектная,д.15</t>
  </si>
  <si>
    <t>пос.Правдинский, ул.Пролетарская,д.1</t>
  </si>
  <si>
    <t>ИТОГО по району на 2014-2015г:</t>
  </si>
  <si>
    <t>Расселяемые в 2016 – 2017 годах</t>
  </si>
  <si>
    <t>ИТОГО по району на 2016-2017г:</t>
  </si>
  <si>
    <t>Расселяемые в 2018 году</t>
  </si>
  <si>
    <t>ИТОГО по району на 2018г:</t>
  </si>
  <si>
    <t>ИТОГО по итогам реализации Программы с учётом развития застроенных территорий:</t>
  </si>
  <si>
    <t>26 622,7</t>
  </si>
  <si>
    <t>Перечень многоквартирных домов, в отношении которых планируются мероприятия по переселению граждан с учетом развития застроенных территорий  за счёт привлечённых средств</t>
  </si>
  <si>
    <t>Адрес непригодного для 
проживания дома</t>
  </si>
  <si>
    <t>ИТОГО по г. Пушкино:</t>
  </si>
  <si>
    <t>75 972 825,0</t>
  </si>
  <si>
    <t>бюджетные средства</t>
  </si>
  <si>
    <t>19 045 200,0</t>
  </si>
  <si>
    <t>9 296 925,0</t>
  </si>
  <si>
    <t>ИТОГО по району в 2012-2013г:</t>
  </si>
  <si>
    <t>104 314 950,0</t>
  </si>
  <si>
    <t>434 791 650,0</t>
  </si>
  <si>
    <t xml:space="preserve">в том числе: </t>
  </si>
  <si>
    <t>142 923 075,0</t>
  </si>
  <si>
    <t>291 868 575,0</t>
  </si>
  <si>
    <t>привлечённые (инвестиционные) средства</t>
  </si>
  <si>
    <t>16 239 750,0</t>
  </si>
  <si>
    <t>2 973 600,0</t>
  </si>
  <si>
    <t>13 266 150,0</t>
  </si>
  <si>
    <t>18 461 100,0</t>
  </si>
  <si>
    <t>ИТОГО по району в 2014-2015г</t>
  </si>
  <si>
    <t>469 492 500.0</t>
  </si>
  <si>
    <t>3 714,3</t>
  </si>
  <si>
    <t>164 357 775,0</t>
  </si>
  <si>
    <t>305 161 275,0</t>
  </si>
  <si>
    <t>342 366 675,0</t>
  </si>
  <si>
    <t>62 556 225,0</t>
  </si>
  <si>
    <t>279 810 450,0</t>
  </si>
  <si>
    <t>3 548 850,0</t>
  </si>
  <si>
    <t>8 115 450,0</t>
  </si>
  <si>
    <t>ИТОГО по району в 2016-2017г:</t>
  </si>
  <si>
    <t>12 313,3</t>
  </si>
  <si>
    <t>8 000,7</t>
  </si>
  <si>
    <t>354 030 975.0</t>
  </si>
  <si>
    <t>74 220 525,0</t>
  </si>
  <si>
    <t>ИТОГО по г.Пушкино и району в 2018-2019г:</t>
  </si>
  <si>
    <t>191 328 150,0</t>
  </si>
  <si>
    <t>22 071 900,0</t>
  </si>
  <si>
    <t>169 256 250,0</t>
  </si>
  <si>
    <t>ИТОГО по г.Пушкино и по району в 2019-2020г</t>
  </si>
  <si>
    <t>55 962 975,0</t>
  </si>
  <si>
    <t>ИТОГО на реализацию Программы:</t>
  </si>
  <si>
    <t>1 175 129 550,0</t>
  </si>
  <si>
    <t>420 928 125,0</t>
  </si>
  <si>
    <t>17 044,1</t>
  </si>
  <si>
    <t>754 201 425,0</t>
  </si>
  <si>
    <t>(рублях)</t>
  </si>
  <si>
    <t>Объём финансовых средств V ф.ср.i = 44250 x Р жилая</t>
  </si>
  <si>
    <t>Объемы и источники финансирования Программы</t>
  </si>
  <si>
    <t>планируемое привлечение средств:</t>
  </si>
  <si>
    <t>федерального бюджета*</t>
  </si>
  <si>
    <t>бюджета Московской области*</t>
  </si>
  <si>
    <t>бюджет муниципального района*</t>
  </si>
  <si>
    <t xml:space="preserve"> Бюджет городских(сельских) поселений</t>
  </si>
  <si>
    <t>Всего по программе (подпрограмме)</t>
  </si>
  <si>
    <t>1. Наименование мероприятия</t>
  </si>
  <si>
    <t xml:space="preserve">1 Развитие библиотечного обслуживания </t>
  </si>
  <si>
    <r>
      <t xml:space="preserve">2011год </t>
    </r>
    <r>
      <rPr>
        <i/>
        <sz val="12"/>
        <color theme="1"/>
        <rFont val="Times New Roman"/>
        <family val="1"/>
        <charset val="204"/>
      </rPr>
      <t>(год начала реализации программы)</t>
    </r>
  </si>
  <si>
    <t>1.1 Подписка периодических изданий, комплектование книжного фонда</t>
  </si>
  <si>
    <t>Управление культуры</t>
  </si>
  <si>
    <t>1.2  Техническое оснащение библиотек района</t>
  </si>
  <si>
    <t xml:space="preserve">1  Развитие библиотечного обслуживания </t>
  </si>
  <si>
    <r>
      <t xml:space="preserve">2012 год </t>
    </r>
    <r>
      <rPr>
        <i/>
        <sz val="12"/>
        <color theme="1"/>
        <rFont val="Times New Roman"/>
        <family val="1"/>
        <charset val="204"/>
      </rPr>
      <t>(год окончания реализации)</t>
    </r>
  </si>
  <si>
    <t>2. Наименование мероприятия</t>
  </si>
  <si>
    <t>2 Капитальный ремонт учреждений</t>
  </si>
  <si>
    <t>2.1 Районный  Дом культуры  "Строитель" (завершение капитального ремонта, техническое оснащение, оборудование)</t>
  </si>
  <si>
    <t>3000,0 (проектно-изыскательные работы)</t>
  </si>
  <si>
    <t>2.3 Краеведческий музей (капитальный ремонт кровли)</t>
  </si>
  <si>
    <r>
      <t xml:space="preserve">2012год </t>
    </r>
    <r>
      <rPr>
        <i/>
        <sz val="12"/>
        <color theme="1"/>
        <rFont val="Times New Roman"/>
        <family val="1"/>
        <charset val="204"/>
      </rPr>
      <t>(год окончания реализации программы)</t>
    </r>
  </si>
  <si>
    <t>2.2 Проектно-сметная документация для нового здания МОУДОД ДМШ № 1 г. Пушкино</t>
  </si>
  <si>
    <t>2.3 Реконструкция художественных мастерских под художественную галерею</t>
  </si>
  <si>
    <t xml:space="preserve">3. Наименование мероприятия </t>
  </si>
  <si>
    <t>3 Организация досуга населения</t>
  </si>
  <si>
    <t>3.1 Проведение праздничных мероприятий (календарные даты, торжественные мероприятия, организация смотров и фестивалей)</t>
  </si>
  <si>
    <t> 1000,0</t>
  </si>
  <si>
    <t> -</t>
  </si>
  <si>
    <r>
      <t xml:space="preserve">2012 год </t>
    </r>
    <r>
      <rPr>
        <i/>
        <sz val="12"/>
        <color theme="1"/>
        <rFont val="Times New Roman"/>
        <family val="1"/>
        <charset val="204"/>
      </rPr>
      <t>(год окончания реализации программы)</t>
    </r>
  </si>
  <si>
    <t>3.1 Проведение праздничных мероприятий (календарные даты, торжественные мероприятия)</t>
  </si>
  <si>
    <t xml:space="preserve">4. Наименование мероприятия </t>
  </si>
  <si>
    <t>4 Организация дополнительного образования детей</t>
  </si>
  <si>
    <t>4.1 Стипендии для учащихся МОУДОД ДМШ и ДХШ района</t>
  </si>
  <si>
    <t>80 000,0 (завершение  капитального ремонта)</t>
  </si>
  <si>
    <t>2.2.Комплекс библиотечного обслуживания (завершение  капитального ремонта, проектно-изыскательные работы)</t>
  </si>
  <si>
    <t>Управление культуры, Администрации городских (сельских) поселений</t>
  </si>
  <si>
    <t>№ 
п/п</t>
  </si>
  <si>
    <t>Бюджет муниципального района  тыс. руб.</t>
  </si>
  <si>
    <t>2012-2015 г.</t>
  </si>
  <si>
    <t>2013-2014г.</t>
  </si>
  <si>
    <t>2013-2015г.</t>
  </si>
  <si>
    <t>2015г.</t>
  </si>
  <si>
    <t>Отрасль ОБРАЗОВАНИЕ</t>
  </si>
  <si>
    <t>Всего по отрасли:</t>
  </si>
  <si>
    <t xml:space="preserve">2012 г. </t>
  </si>
  <si>
    <r>
      <t>Задача 1. Укрепление материально-технической базы образовательных  учреждений</t>
    </r>
    <r>
      <rPr>
        <sz val="12"/>
        <color theme="1"/>
        <rFont val="Times New Roman"/>
        <family val="1"/>
        <charset val="204"/>
      </rPr>
      <t>.</t>
    </r>
  </si>
  <si>
    <t xml:space="preserve">Мероприятие 1.1.  Капитальный ремонт  учреждений  образования </t>
  </si>
  <si>
    <t xml:space="preserve">МОУ «Средняя общеобразовательная 
школа № 3 г. Пушкино» </t>
  </si>
  <si>
    <t xml:space="preserve">
Управление образования,
УСАиГ</t>
  </si>
  <si>
    <t xml:space="preserve">- переоборудование туалетов под инвалидов в здании образовательного учреждения  </t>
  </si>
  <si>
    <t>- пристройка наружного лифта для подъема инвалидов в образовательное учреждение</t>
  </si>
  <si>
    <t>-установка  пандусов с двойными поручнями</t>
  </si>
  <si>
    <t xml:space="preserve">МОУ «Начальная школа – детский сад № 3 
«Снежинка» </t>
  </si>
  <si>
    <t xml:space="preserve">- пристройка наружного лифта на 2-ой этаж для подъема инвалидов в образовательное учреждение </t>
  </si>
  <si>
    <t xml:space="preserve">МОУ «Средняя общеобразовательная 
школа  № 6 г. Пушкино» </t>
  </si>
  <si>
    <t>- переоборудование крыльца с установкой пандуса к входу в здание образовательного  учреждения</t>
  </si>
  <si>
    <t xml:space="preserve">МОУ «Средняя общеобразовательная
 школа  № 9 г. Пушкино» </t>
  </si>
  <si>
    <t xml:space="preserve">- переоборудование крыльца с установкой пандуса к входу в здание образовательного  учреждения </t>
  </si>
  <si>
    <t>Отрасль ЗДРАВООХРАНЕНИЯ</t>
  </si>
  <si>
    <t>2015 г.</t>
  </si>
  <si>
    <t xml:space="preserve">Мероприятие 1.1.  Капитальный ремонт  учреждений здравоохранения </t>
  </si>
  <si>
    <t>МЛПУ «Пушкинская районная больница 
им. В.Н. Розанова»:</t>
  </si>
  <si>
    <t xml:space="preserve">
Управление здравоохранения, УСАиГ</t>
  </si>
  <si>
    <t>- переоборудование туалетов под инвалидов в зданиях взрослой поликлиники, детской поликлиники, женской консультации, дерматовенерологического диспансера, стационарных  отделениях</t>
  </si>
  <si>
    <t xml:space="preserve">- пристройка наружных лифтов для подъема инвалидов в детской поликлинике, женской консультации </t>
  </si>
  <si>
    <t xml:space="preserve">2013г.
</t>
  </si>
  <si>
    <t>- душевые кабины в стационаре</t>
  </si>
  <si>
    <t>-установка  пандусов с двойными поручнями на ФАПе Левково</t>
  </si>
  <si>
    <t xml:space="preserve">-переоборудование туалета для инвалидов </t>
  </si>
  <si>
    <t>- пристройка наружного лифта на 2-ой этаж для подъема инвалидов</t>
  </si>
  <si>
    <t xml:space="preserve"> пандусов на 3-х ФАПах и отделении Ельдигино</t>
  </si>
  <si>
    <t>- переоборудование туалетов под инвалидов</t>
  </si>
  <si>
    <t xml:space="preserve">- пристройка наружного лифта на 2-ой этаж для подъема инвалидов </t>
  </si>
  <si>
    <t xml:space="preserve">2015г. </t>
  </si>
  <si>
    <t>МЛПУ «Ашукинская городская больница» 
поликлиника</t>
  </si>
  <si>
    <t>-переоборудование туалета для инвалидов</t>
  </si>
  <si>
    <t>-установка  пандусов с двойными поручнями на ФАПе Калистово и Мураново</t>
  </si>
  <si>
    <t>Стационар</t>
  </si>
  <si>
    <t>- оборудование душевой кабины</t>
  </si>
  <si>
    <t>1.1.5.</t>
  </si>
  <si>
    <t xml:space="preserve">МЛПУ «Амбулатория пос. Зверосовхоз» </t>
  </si>
  <si>
    <t xml:space="preserve">2014г. </t>
  </si>
  <si>
    <t xml:space="preserve">-установка пандусов на ФАПе Барково и Царево </t>
  </si>
  <si>
    <t>1.1.6.</t>
  </si>
  <si>
    <t>МЛПУ «Пушкинская городская
 стоматологическая поликлиника»</t>
  </si>
  <si>
    <t>- установка  пандусов с двойными поручнями</t>
  </si>
  <si>
    <t>1.1.7.</t>
  </si>
  <si>
    <t xml:space="preserve">МЛПУ «Амбулатория с. Тарасовка» </t>
  </si>
  <si>
    <t xml:space="preserve">-установка пандусов на ФАПе Челюскинском </t>
  </si>
  <si>
    <t>1.1.8.</t>
  </si>
  <si>
    <t>- пристройка наружного лифта на 2-ой этаж поликлиники для подъема инвалидов</t>
  </si>
  <si>
    <t>Структурное подразделение в мкрн.Звягино</t>
  </si>
  <si>
    <t xml:space="preserve">переоборудование туалета для инвалидов             </t>
  </si>
  <si>
    <t xml:space="preserve">установка  пандусов с двойными поручнями </t>
  </si>
  <si>
    <t>1.1.9.</t>
  </si>
  <si>
    <t>-переоборудование крыльца с оборудованием  пандуса к входу в здание поликлиники</t>
  </si>
  <si>
    <t>-установка новых дверей</t>
  </si>
  <si>
    <t>1.1.10.</t>
  </si>
  <si>
    <t xml:space="preserve">-оборудование  пандуса к входу в здание поликлиники </t>
  </si>
  <si>
    <t>1.1.11.</t>
  </si>
  <si>
    <t>МЛПУ «Городская больница 
им.Семашко Н.А. пос.Софрино»</t>
  </si>
  <si>
    <t>-оборудование  пандуса к входу в здание стационара</t>
  </si>
  <si>
    <t>-оборудование  пандуса к входу в здание структурного отделения и Митропольского ФАПа</t>
  </si>
  <si>
    <t>-установка туалета для инвалидов</t>
  </si>
  <si>
    <t>1.1.12.</t>
  </si>
  <si>
    <t>МЛПУ «Амбулатория
мкрн. Заветы Ильича г.Пушкино»</t>
  </si>
  <si>
    <t xml:space="preserve">
Управление здравоохранения,
УСАиГ,</t>
  </si>
  <si>
    <t>-оборудование пандуса к входу в здание поликлиники</t>
  </si>
  <si>
    <t>1.1.13.</t>
  </si>
  <si>
    <t>Отрасль КУЛЬТУРА, СПОРТ</t>
  </si>
  <si>
    <t>Всего по отрасли</t>
  </si>
  <si>
    <t>Задача 1. Организация транспортной инфраструктуры МУ «ФО клуб инвалидов «Старт»</t>
  </si>
  <si>
    <t>Организация подъезда к входу МУ «ФО клуб инвалидов «Старт»</t>
  </si>
  <si>
    <t xml:space="preserve">
Управление по культуре, делам молодежи, физической культуре, спорту и туризму, УСАиГ,</t>
  </si>
  <si>
    <t>Оснащение клуба автомобильной стоянкой</t>
  </si>
  <si>
    <t>Задача 2. Организация по обеспечению библиотечной сферы.</t>
  </si>
  <si>
    <t>Содействие в обеспечение библиотек специальными устройствами для инвалидов (электронные носители информации, аудио и видеоплееры, книги напечатанные шрифтом Брайля; компьютеры оснащенные специальной клавиатурой, программами озвучивания, теле и радиоаппаратурой)</t>
  </si>
  <si>
    <t>2012-2015г.</t>
  </si>
  <si>
    <t>Администрации городских и сельских поселений</t>
  </si>
  <si>
    <t xml:space="preserve">г.п. Ашукино </t>
  </si>
  <si>
    <t>Администрация             
г.п. Ашукино</t>
  </si>
  <si>
    <t>Осуществление контроля за обеспечением физической доступности для людей с ограниченными физическими возможностями, клубов, библиотек,  театров, музеев, кинотеатров, доступность к памятникам.</t>
  </si>
  <si>
    <t>Оборудование зданий учреждений культуры пандусами</t>
  </si>
  <si>
    <t xml:space="preserve">г.п. Ашукино (учреждения культуры)   </t>
  </si>
  <si>
    <t>г.п. Ельдигинское (оборудование пандуса в ДК Ельдигино)</t>
  </si>
  <si>
    <t>Администрация             
г.п. Ельдигинское</t>
  </si>
  <si>
    <t xml:space="preserve">г.п. Ельдигинское оборудование пандуса в ДК Степаньково </t>
  </si>
  <si>
    <t>г.п. Ельдигинское (оборудование пандуса в библиотеки с. Тишково)</t>
  </si>
  <si>
    <t>Оснащение зданий учреждений культуры речевыми автоинформаторами, и тактильными (пространственно рельефными) информационными блоками</t>
  </si>
  <si>
    <t>г.п. Ашукино</t>
  </si>
  <si>
    <t>2014г</t>
  </si>
  <si>
    <t>Администрация             г.п. Ашукино</t>
  </si>
  <si>
    <t>Организация культурных мероприятий (праздники, выставки, ярмарки)</t>
  </si>
  <si>
    <t xml:space="preserve"> г.п. Ашукино</t>
  </si>
  <si>
    <t>Организация работы со СМИ (размещение информации, статьи, организация теле передач, объявления)</t>
  </si>
  <si>
    <t>Транспортная и дорожная деятельность</t>
  </si>
  <si>
    <t>Приобретение автобусов марки МАЗ-206 с приспособлением для обслуживания инвалидов, в количестве 14 штук.</t>
  </si>
  <si>
    <t>Комитет по вопросам ЖКХ и дорожной деятельности, администрации городских и сельских поселений</t>
  </si>
  <si>
    <t>Организация оборудования пешеходных переходов в соответствии с требованиями ГОСТов</t>
  </si>
  <si>
    <t>г.п. Правдинский</t>
  </si>
  <si>
    <t>Администрация г.п. Правдинский</t>
  </si>
  <si>
    <t>г.п. Ашукино ( рельефное мощение тротуаров и пешеходных дорожек на территории поселения, установка барьеров и ограждений)</t>
  </si>
  <si>
    <t>Администрация г.п. Ашукино</t>
  </si>
  <si>
    <t>Оборудование остановочных пунктов автобусных маршрутов речевыми автоинформаторами, тактильными (пространственно-рельефными) информационными блоками.</t>
  </si>
  <si>
    <t>Оборудование остановочных пунктов автобусных маршрутов пандусами</t>
  </si>
  <si>
    <t xml:space="preserve">Проведение ремонта пешеходной дорожки и установки  поручней – ограничителей, заасфальтирование автомобильной стоянке, нанесение дорожной разметки, установка дорожных знаков, оборудования входа в помещение (пандусы, поручни) установка широких дверей  
в г. Пушкино по ул. Маяковского
д. 15/2 в районе отделения ВОС  </t>
  </si>
  <si>
    <t>Администрация            г.п. Пушкино</t>
  </si>
  <si>
    <r>
      <t>6.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 </t>
    </r>
  </si>
  <si>
    <t>Принять меры к увеличению количества низкопольных автобусов, приспособленных для перевозки инвалидов-колясочников и увеличению количества маршрутов с учетом пассажиропотоков, проходящих через объекты, связанные с обслуживанием маломобильных групп (учреждения социального, медицинского, бытового обслуживания, рынки, дачные товарищества)</t>
  </si>
  <si>
    <t>Провести анализ состояния и наличия пандусов и поручней на автобусных остановках и провести оборудование остановок пандусами в соответствии с требования Правил безопасности и требований нормативной документации по устройству приспособлений для маломобильных групп населения</t>
  </si>
  <si>
    <t>Управление территориальной безопасности</t>
  </si>
  <si>
    <t xml:space="preserve">Оснащение возводимых зданий и сооружений системами противопожарной сигнализации и оповещения с дублирующими световыми устройствами и информационными табло с тактильной (пространственно-рельефной) информацией </t>
  </si>
  <si>
    <t>Дооборудование дорожных светофоров на пешеходных переходах звуковыми сигналами</t>
  </si>
  <si>
    <t>Создание специально отведенных парковочных мест для инвалидов с нанесением дорожной разметки при организации парковок для автотранспорта</t>
  </si>
  <si>
    <t>с.п. Ельдигинское оборудование  2-х стоянок для инвалидов</t>
  </si>
  <si>
    <t>Администрация              г.п. Ельдигинское</t>
  </si>
  <si>
    <t xml:space="preserve">Администрация г.п. Ашукино </t>
  </si>
  <si>
    <t>Отвести место для автотранспорта инвалидов на площадке  парковки автотранспорта  у здания ОАО «Объединенная дирекция ЖКХ» и ООО  «ЕРКЦ» с обозначением соответствующим предупреждающим знаком и разметкой.</t>
  </si>
  <si>
    <t>Провести поэтапное оборудование подходов и лестничных маршей пандусами и двухуровневыми поручнями с учетом нужд инвалидов-колясочников и иных маломобильных групп населения на объектах учреждений культуры и воспитательной и досуговой работы с молодежью.</t>
  </si>
  <si>
    <t>Управление территориальной безопасности, администрации городских и сельских поселений</t>
  </si>
  <si>
    <t>Организация установки на дорогах специальных знаков дорожного движения, как для инвалидов, так и информирующих о передвижениях инвалидов по данным участкам дорог</t>
  </si>
  <si>
    <t xml:space="preserve">с.п. Ельдигинское </t>
  </si>
  <si>
    <t xml:space="preserve">Администрация с.п. Ельдигинское </t>
  </si>
  <si>
    <t>Дорожная разметка</t>
  </si>
  <si>
    <t>с.п. Ельдигинское</t>
  </si>
  <si>
    <t>Администрация с.п. Ельдигинское</t>
  </si>
  <si>
    <t>Произвести разметку яркой желтой полосой первых и последних ступеней лестничных маршей для удобства слабовидящих граждан во всех административных зданиях.</t>
  </si>
  <si>
    <t>Жилой фонд</t>
  </si>
  <si>
    <t>Выдача разрешений на ввод объектов жилищного строительства в эксплуатацию осуществлять только в отношении объектов, в которых предусмотрены наличии лифтов, пандусов для людей с ограниченными физическими возможностями</t>
  </si>
  <si>
    <t>УСАиГ, администрации городских и сельских поселений</t>
  </si>
  <si>
    <t>Проведение анализа приспособленности входных групп, лестниц, пандусных съездов, путей движения  внутри существующих зданий для людей с ограниченными физическими возможностями</t>
  </si>
  <si>
    <t>с.п. Ельдигинское установка пандусов            (д. 16, д.26; ул. Курортная д.25, д. 26, д. 27; д. Алешино; Аптека)</t>
  </si>
  <si>
    <t>г.п. Лесной (установка пандусов в (4-х) девятиэтажных дом)</t>
  </si>
  <si>
    <t>Администрация  г.п. Лесной</t>
  </si>
  <si>
    <t>г.п. Черкизово (установка пандусов в многоквартирных домах)</t>
  </si>
  <si>
    <t>Администрация  г.п. Черкизово</t>
  </si>
  <si>
    <t>г.п. Ашукино (оборудование подъездов муниципального жилого фонда пандусами)</t>
  </si>
  <si>
    <t xml:space="preserve">Администрация г.п. Правдинский </t>
  </si>
  <si>
    <t>Отрасль социальная защита населения</t>
  </si>
  <si>
    <t xml:space="preserve">Оборудовать пологим пандусом с поручнями  вход в здания администраций  и других административных зданий с обеспечением возможности самостоятельного перемещения по пандусу инвалида-колясочника. </t>
  </si>
  <si>
    <t>Управление социальной защиты населения, администрации городских и сельских поселений</t>
  </si>
  <si>
    <t>Администрация г.п.Ельдигинское</t>
  </si>
  <si>
    <t>Установка информационных табличек «Управление социальной защиты» на пересечении улиц Тургенева и Гоголя, на привокзальной площади.</t>
  </si>
  <si>
    <t>Управление 
социальной защиты населения</t>
  </si>
  <si>
    <t>Установка информационных табличек «Центр социального обслуживания граждан пожилого возраста и инвалидов» на Московском проспекте</t>
  </si>
  <si>
    <t>Оборудовать территорию социальных учреждений пешеходными дорогами, оснастить здания, пандусами и поручнями  и иными оборудованием и приспособлениями для организации безбарьерного доступа инвалидов и иных маломобильных групп населения в соответствии с действующим законодательством</t>
  </si>
  <si>
    <t>г.п. Зеленоградское (Почтовое отделение, железнодорожная платформа с.т. Зеленоградское ст. 45 КМ; ТЦ «Райпо» 
ул. Шоссейная, ул. МВТ; магазин 
ООО «Петрогром-1»)</t>
  </si>
  <si>
    <t>Администрация 
г.п. Зеленоградское</t>
  </si>
  <si>
    <t xml:space="preserve">Оснастить здания, входящие в комплекс МУЗ ЦРБ  пандусами и поручнями  и иными оборудованием и приспособлениями для организации безбарьерного доступа инвалидов и иных маломобильных групп населения в соответствии с действующим законодательством. </t>
  </si>
  <si>
    <t>Управление социальной защиты населения</t>
  </si>
  <si>
    <t>Обеспечить оборудование учреждений торговли, аптек приспособлениями для беспрепятственного доступа инвалидов и маломобильных групп населения в соответствии с действующим законодательством, в том числе пандусами с поручнями на входах, входами без порогов, разметкой стеклянных дверей желтыми кругами и первых и последних ступеней лестничных маршей желтой краской.</t>
  </si>
  <si>
    <t>Создание  и актуализация банка данных об инвалидах</t>
  </si>
  <si>
    <t xml:space="preserve">Выявление существующих ограждений барьеров для инвалидов </t>
  </si>
  <si>
    <t>Оборудование водно-спортивной базы "Серебрянка" в соответствии с требованиями СНиП 35-01-2001</t>
  </si>
  <si>
    <t xml:space="preserve">
Содействие трудоустройству не занятых инвалидов, родителей воспитывающих детей-инвалидов</t>
  </si>
  <si>
    <t>ГКУ МО Пушкинский центр занятости населения (в рамках реализации областной программы "Дополнительных мероприятий по содержанию в трудоустройстве незанятых инвалидов, многодетных родителей, родителей воспитывающих детей-инвалидов, на оборудованные (оснащенные) для них рабочие места в МО на 2012 г.")</t>
  </si>
  <si>
    <t>"</t>
  </si>
  <si>
    <t>(тыс. рублей)</t>
  </si>
  <si>
    <t xml:space="preserve">Комитет по управлению имуществом  </t>
  </si>
  <si>
    <t xml:space="preserve">Подготовка заявок в Министерство Строительного Комплекса Московской области на участие молодых семей в Программе       </t>
  </si>
  <si>
    <t>- средства федерального бюджета;</t>
  </si>
  <si>
    <t xml:space="preserve">- средства областного бюджета;  </t>
  </si>
  <si>
    <t>- средства бюджета городских (сельских) поселений Пушкинского муниципального района;</t>
  </si>
  <si>
    <t xml:space="preserve">- средства  семей.           </t>
  </si>
  <si>
    <t xml:space="preserve">Наименование мероприятия      </t>
  </si>
  <si>
    <t xml:space="preserve">Источник финансирования    </t>
  </si>
  <si>
    <t xml:space="preserve">Объем    финансирования </t>
  </si>
  <si>
    <t xml:space="preserve">не требует   финансирования      </t>
  </si>
  <si>
    <t xml:space="preserve">не требует  финансирования          </t>
  </si>
  <si>
    <t xml:space="preserve">не требует   финансирования     </t>
  </si>
  <si>
    <t xml:space="preserve">Организация      информационной и  разъяснительной работы    по реализации     Программы        </t>
  </si>
  <si>
    <t xml:space="preserve">Выдача молодой семье  социальной выплаты в форме     свидетельства на        приобретение жилья     </t>
  </si>
  <si>
    <t xml:space="preserve">Ведение учета молодых семей -  участников     Программы    </t>
  </si>
  <si>
    <t>Мероприятия по реализации Программы</t>
  </si>
  <si>
    <t xml:space="preserve">Объем финансирования по годам </t>
  </si>
  <si>
    <t>2012-2020 гг.</t>
  </si>
  <si>
    <t>2015-2020 гг.</t>
  </si>
  <si>
    <t>Задача 1.</t>
  </si>
  <si>
    <t>Задача 2.</t>
  </si>
  <si>
    <t>2012-2020гг.</t>
  </si>
  <si>
    <t>Комитет по управлению имуществом администрации</t>
  </si>
  <si>
    <t>Задача 3.</t>
  </si>
  <si>
    <t xml:space="preserve">Предоставление многодетным семьям  в собственность бесплатно земельных участков  </t>
  </si>
  <si>
    <t xml:space="preserve">Комитет по управлению имуществом администрации </t>
  </si>
  <si>
    <t>N п/п</t>
  </si>
  <si>
    <t>( тыс.руб.)</t>
  </si>
  <si>
    <t xml:space="preserve">Наименование  мероприятий    </t>
  </si>
  <si>
    <t xml:space="preserve">Общий объем финансирования    </t>
  </si>
  <si>
    <t>2012-2020 г.г.</t>
  </si>
  <si>
    <t>2015-2020 г.г.</t>
  </si>
  <si>
    <t>КФНП, Управление бюджетного учета , администрации поселений</t>
  </si>
  <si>
    <t>Выделение финансовых средств на  проведение кадастровых работ  для постановки земельных участков на кадастровый учет с целью бесплатного предоставления многодетным семьям</t>
  </si>
  <si>
    <t>Ведение учета многодетных  
семей - участников     Программы</t>
  </si>
  <si>
    <t>Не требует финансирования</t>
  </si>
  <si>
    <t>Муниципальные образования</t>
  </si>
  <si>
    <t>Всего по поселениям</t>
  </si>
  <si>
    <t>Городское поселение Ашукино</t>
  </si>
  <si>
    <t>Городское поселение Зеленоградский</t>
  </si>
  <si>
    <t>61*/</t>
  </si>
  <si>
    <t>Городское поселение Черкизово</t>
  </si>
  <si>
    <t>Сельское поселение Ельдигинское</t>
  </si>
  <si>
    <t>Сельское поселение Тарасовское</t>
  </si>
  <si>
    <t>Сельское поселение Царевское</t>
  </si>
  <si>
    <t>*/  с учетом п.Софрино-1</t>
  </si>
  <si>
    <t>Количество многодетных семей на 01.10.2011г. ед.</t>
  </si>
  <si>
    <t>Удельный вес многодетных семей (в %)</t>
  </si>
  <si>
    <t>Средства бюджетов поселений на  2012г.</t>
  </si>
  <si>
    <t>Средства бюджетов поселений на 2012-2020 гг.</t>
  </si>
  <si>
    <t>Привлеченные источники</t>
  </si>
  <si>
    <t>2013 год</t>
  </si>
  <si>
    <r>
      <t>Укрепление материально-технической базы образовательных учреждений</t>
    </r>
    <r>
      <rPr>
        <sz val="12"/>
        <color theme="1"/>
        <rFont val="Times New Roman"/>
        <family val="1"/>
        <charset val="204"/>
      </rPr>
      <t>.</t>
    </r>
  </si>
  <si>
    <t>Строительство муниципальных дошкольных образовательных учреждений:</t>
  </si>
  <si>
    <t>Реконструкция зданий муниципальных общеобразовательных учреждений:</t>
  </si>
  <si>
    <t>- МОУ «Пушкинская средняя школа №5»</t>
  </si>
  <si>
    <t>- МОУ «Пушкинская средняя школа №14»</t>
  </si>
  <si>
    <t>7 000,0</t>
  </si>
  <si>
    <t>- МДОУ №70 «Журавлик» (2 группы – 35 мест)</t>
  </si>
  <si>
    <t>- МДОУ №42 «Рябинка» (1 группа – 20 мест)</t>
  </si>
  <si>
    <t>- МДОУ №23 «Ромашка» (1 группа – 20 мест)</t>
  </si>
  <si>
    <t>- МДОУ №30 «Ладушки» (1 группа – 20 мест)</t>
  </si>
  <si>
    <t>7 600,0</t>
  </si>
  <si>
    <t>Ремонт свободных помещений в общеобразовательных учреждениях для открытия дошкольных групп:</t>
  </si>
  <si>
    <t>Капитальный ремонт плавательных бассейнов:</t>
  </si>
  <si>
    <t>- МДОУ №22 «Золушка»</t>
  </si>
  <si>
    <t>- МДОУ №23 «Ромашка»</t>
  </si>
  <si>
    <t>- МДОУ №14 «Подснежник» ( 4 шт.)</t>
  </si>
  <si>
    <t>Капитальный ремонт осветительной системы в образовательных учреждениях:</t>
  </si>
  <si>
    <t>- гимназия №4 г.Пушкино</t>
  </si>
  <si>
    <t>- МОУ «Пушкинская средняя школа №7»</t>
  </si>
  <si>
    <t>- МОУ «Пушкинская средняя школа №11»</t>
  </si>
  <si>
    <t>- МОУ «Пушкинская школа –  интернат 8 вида»</t>
  </si>
  <si>
    <t>- МОУ «Майская средняя школа»</t>
  </si>
  <si>
    <t>- МОУ «Пушкинская средняя школа №8»</t>
  </si>
  <si>
    <t>5 800,0</t>
  </si>
  <si>
    <t>Капитальный ремонт полов в образовательных учреждениях:</t>
  </si>
  <si>
    <t>- МДОУ №54 «Светлячок»</t>
  </si>
  <si>
    <t>- МОУ «Начальная школа – детский сад №1 «Колокольчик»</t>
  </si>
  <si>
    <t>- МОУ «Пушкинская средняя школа №1»</t>
  </si>
  <si>
    <t>- МОУ «Пушкинская средняя школа №9»</t>
  </si>
  <si>
    <t>- МОУ «Пушкинская вечерняя школа»</t>
  </si>
  <si>
    <t>3 000,0</t>
  </si>
  <si>
    <t>3 400,0</t>
  </si>
  <si>
    <t>Ремонт туалетов в образовательных учреждениях:</t>
  </si>
  <si>
    <t>- МДОУ №14 «Подснежник»</t>
  </si>
  <si>
    <t>- МОУ «Пушкинская средняя школа №6»</t>
  </si>
  <si>
    <t>- МОУ «Челюскинская средняя школа»</t>
  </si>
  <si>
    <t>- МОУ «Черкизовская средняя школа»</t>
  </si>
  <si>
    <t>- МОУ «Леснополянская средняя школа»</t>
  </si>
  <si>
    <t>- МОУ «Братовщинская средняя школа»</t>
  </si>
  <si>
    <t>3 500,0</t>
  </si>
  <si>
    <t>- МОУ «Ашукинская средняя школа»</t>
  </si>
  <si>
    <t>Ремонт кровли образовательных учреждений:</t>
  </si>
  <si>
    <t>2.11.</t>
  </si>
  <si>
    <t>Монтаж козырька над центральным входом зданий:</t>
  </si>
  <si>
    <t>- МОУ «Пушкинская средняя школа №2»</t>
  </si>
  <si>
    <t>- МОУ «Начальная школа №16»</t>
  </si>
  <si>
    <t>- МОУ «Зверосовхозская средняя школа»</t>
  </si>
  <si>
    <t>2.12.</t>
  </si>
  <si>
    <t>Капитальный ремонт внутренних сетей канализационной и водопроводной систем:</t>
  </si>
  <si>
    <t>-  МОУ «Леснополянская средняя школа»</t>
  </si>
  <si>
    <t>2.13.</t>
  </si>
  <si>
    <t>Замена оконных блоков:</t>
  </si>
  <si>
    <t>5 000,0</t>
  </si>
  <si>
    <t>Ремонт цоколя и отмосток в МДОУ №65 «Березка»</t>
  </si>
  <si>
    <t>Подготовка и переподготовка педагогических кадров</t>
  </si>
  <si>
    <t xml:space="preserve">Общерайонные  массовые мероприятия </t>
  </si>
  <si>
    <t xml:space="preserve">Управление  образования </t>
  </si>
  <si>
    <t>Массовые  мероприятия  с обучающимися  Пушкинского  муниципального  района</t>
  </si>
  <si>
    <t>Внедрение новых образовательных технологий</t>
  </si>
  <si>
    <t>Примечание</t>
  </si>
  <si>
    <t>2</t>
  </si>
  <si>
    <t>3</t>
  </si>
  <si>
    <t>5</t>
  </si>
  <si>
    <t xml:space="preserve">Раздел 1. Формирование и развитие «электронных органов местного самоуправления» в Пушкинском муниципальном районе Московской области </t>
  </si>
  <si>
    <t>1.1. Обеспечение эффективного межуровневого и межведомственного информационного взаимодействия на основе применения 
информационных и коммуникационных технологий</t>
  </si>
  <si>
    <t>Развитие и внедрение единой системы электронного документооборота в органах местного самоуправления Пушкинского муниципального района Московской области.</t>
  </si>
  <si>
    <t>2011 -2013 годы</t>
  </si>
  <si>
    <t>1.2. Совершенствование системы информационно-аналитического обеспечения муниципального управления, обеспечение оперативности и полноты контроля за результативностью деятельности органов местного самоуправления Пушкинского муниципального района Московской области</t>
  </si>
  <si>
    <t>Создание единой геоинформационной (ГИС) системы Пушкинского муниципального района Московской области обеспечение функционирования ГИС в городских и сельских поселениях</t>
  </si>
  <si>
    <t>Итого по Разделу 1:</t>
  </si>
  <si>
    <t>Раздел 2. Совершенствование системы управления путем создания автоматизированных информационных систем в сферах жизнеобеспечения населения Пушкинского муниципального района.</t>
  </si>
  <si>
    <t>Создание автоматизированной-информационной  системы мониторинга  инженерной инфраструктуры Пушкинского муниципального района Московской области   (ЕДДС)</t>
  </si>
  <si>
    <t xml:space="preserve">Создание ЕАИС ЕДДС Пушкинского муниципального района мониторинга, предотвращения и ликвидации ЧС </t>
  </si>
  <si>
    <t>Техническое обслуживание и содержание информационной системы мониторинга  инженерной инфраструктуры Пушкинского муниципального района Московской области  (ЕДДС)</t>
  </si>
  <si>
    <t>Итого по разделу 2:</t>
  </si>
  <si>
    <t>Раздел 3.  Общесистемные мероприятия Программы</t>
  </si>
  <si>
    <t>Разработка проектов, концепции информационной безопасности  и политики  информационных систем Пушкинского района, инвентаризация локально-вычислительной сети администрации района с поиском уязвимостей безопасности, приобретение аппаратных и программных средств защиты)</t>
  </si>
  <si>
    <t>Итого по разделу 3:</t>
  </si>
  <si>
    <t>Итого по Программе:</t>
  </si>
  <si>
    <t>2.15.</t>
  </si>
  <si>
    <t>Долгосрочные  муниципальные целевые программы Пушкинского муниципального района</t>
  </si>
  <si>
    <t>(млн. рублей)</t>
  </si>
  <si>
    <t xml:space="preserve">Наименование программы                                                                                </t>
  </si>
  <si>
    <t xml:space="preserve">Срок  реализации </t>
  </si>
  <si>
    <t>бюджет Московской области</t>
  </si>
  <si>
    <t>местный бюджет</t>
  </si>
  <si>
    <t>внебюджетные  источники</t>
  </si>
  <si>
    <t>Ожидаемый результат выполнения мероприятия</t>
  </si>
  <si>
    <t>В целом по программам</t>
  </si>
  <si>
    <t>Всего</t>
  </si>
  <si>
    <t>2015-2020г.</t>
  </si>
  <si>
    <t>2016-2020г.</t>
  </si>
  <si>
    <t>Муниципальная целевая программа «Развитие субъектов малого и среднего предпринимательства в Пушкинском муниципальном районе на 2009-2012 годы»</t>
  </si>
  <si>
    <t>Программа «Развитие сельского хозяйства Пушкинского муниципального района на 2009-2012 годы»</t>
  </si>
  <si>
    <t>Подпрограмма «Улучшение жилищных условий граждан, проживающих и работающих в сельской местности, в том числе молодых семей и молодых специалистов Пушкинского муниципального района на 2009-2012 годы» программы «Развитие сельского хозяйства Пушкинского муниципального района на 2009-2012 годы»</t>
  </si>
  <si>
    <t>Долгосрочная муниципальная целевая программа «Переселение граждан из аварийного, непригодного для проживания 
(в том числе ветхого)  жилищного фонда на 2012-2020 годы с учетом необходимости
развития жилищного строительства»</t>
  </si>
  <si>
    <t>2016-2017г</t>
  </si>
  <si>
    <t>2018-2019г.</t>
  </si>
  <si>
    <t>2019-2020г.</t>
  </si>
  <si>
    <t>Программа «Обеспечение жильем молодых семей Пушкинского муниципального района на 2011-2012 годы»</t>
  </si>
  <si>
    <t>Долгосрочная целевая программа муниципального образования «Пушкинский муниципальный район» «Развитие образования в Пушкинском муниципальном районе на 2011-2013 годы»</t>
  </si>
  <si>
    <t>Комплексная целевая программа «Развитие физической культуры, спорта, туризма и работе с молодежью на территории Пушкинского муниципального района на 2011-2013 годы»</t>
  </si>
  <si>
    <t>Долгосрочная целевая программа муниципального образования «Пушкинский муниципальный район» «Экология Пушкинского муниципального района на 2011-2013 годы»</t>
  </si>
  <si>
    <t>Целевая программа «Развитие системы здравоохранения Пушкинского муниципального района на 2011-2012 годы»</t>
  </si>
  <si>
    <t>Долгосрочная целевая программа «Развитие культуры Пушкинского муниципального района на 2011-2012 годы»</t>
  </si>
  <si>
    <t>Долгосрочная целевая программа «Профилактика правонарушений и преступности в Пушкинском муниципальном районе на 2011-2012годы»</t>
  </si>
  <si>
    <t>Долгосрочная целевая программа «Электронный Пушкинский район на период 2011-2013 годы»</t>
  </si>
  <si>
    <t>Долгосрочная муниципальная целевая программа «Газификация сельских населенных пунктов Пушкинского муниципального района Московской области на 2011-2014 годы»</t>
  </si>
  <si>
    <t>Долгосрочная целевая программа «Повышение эффективности бюджетных расходов Пушкинского муниципального района на период до 2012 года (включительно)»</t>
  </si>
  <si>
    <t>Муниципальная целевая программа «Энергосбережение и повышение энергетической эффективности на территории Пушкинского муниципального района на 2012-2020 годы»</t>
  </si>
  <si>
    <t>Долгосрочная целевая программа Пушкинского муниципального района МО «Обеспечение многодетных семей Пушкинского муниципального района МО земельными участками на 2012-2020 годы»</t>
  </si>
  <si>
    <t>Долгосрочная муниципальная целевая программа «Повышение безопасности дорожного движения в Пушкинском муниципальном  районе М.О.  на период 2012-2014г.»</t>
  </si>
  <si>
    <t>Долгосрочная муниципальная целевая программа «Предупреждение и борьба с заболеваниями социального характера в Пушкинском муниципальном районе на 2012-2014 годы»</t>
  </si>
  <si>
    <t>Долгосрочная муниципальная  целевая программа «Доступная среда Пушкинского муниципального района» на 2012-2015 годы</t>
  </si>
  <si>
    <t>Инвестиционная программа МУП «МП Пушкинского района «Теплосеть» «Модернизация и развитие системы теплоснабжения МУП «Теплосеть» на 2011-2013г.г.»</t>
  </si>
  <si>
    <t>2013-2015</t>
  </si>
  <si>
    <t>2016-2020</t>
  </si>
  <si>
    <t>Раздел 1 Повышение энергоэффективности в жилищном фонде Пушкинского муниципального района</t>
  </si>
  <si>
    <t>Внебюджетные средства</t>
  </si>
  <si>
    <t>−</t>
  </si>
  <si>
    <t>- г.п. Пушкино</t>
  </si>
  <si>
    <t>- г.п. Софрино</t>
  </si>
  <si>
    <t>- г.п. Правдинский</t>
  </si>
  <si>
    <t>- г.п. Лесной</t>
  </si>
  <si>
    <t>- г.п. Ашукино</t>
  </si>
  <si>
    <t>- г.п. Зеленоградский</t>
  </si>
  <si>
    <t>- г.п. Черкизово</t>
  </si>
  <si>
    <t>- с.п. Ельдигинское</t>
  </si>
  <si>
    <t>- с.п. Тарасовское</t>
  </si>
  <si>
    <t>- с.п. Царевское</t>
  </si>
  <si>
    <t>Привлеченные средства (средства бюджета поселений)</t>
  </si>
  <si>
    <t>Администрация г.п. Пушкино</t>
  </si>
  <si>
    <t> Собственники</t>
  </si>
  <si>
    <t xml:space="preserve"> помещений </t>
  </si>
  <si>
    <t>в жилых домах </t>
  </si>
  <si>
    <t>Установка устройств регулирования потребления тепловой энергии (автоматизированных узлов управления системами отопления)  в жилищном фонде муниципального образования, в т.ч.:</t>
  </si>
  <si>
    <t> 2015</t>
  </si>
  <si>
    <t xml:space="preserve"> Собственники </t>
  </si>
  <si>
    <t xml:space="preserve">помещений </t>
  </si>
  <si>
    <t>Внедрение энергосберегающих светильников нового поколения для внутридомового и дворового освещения, оптимизация режимов работы систем освещения, в т.ч.:</t>
  </si>
  <si>
    <t>2020 </t>
  </si>
  <si>
    <t>в жилых домах</t>
  </si>
  <si>
    <t>–</t>
  </si>
  <si>
    <t>Проведение  энергетических обследований многоквартирных домов, в т.ч.:</t>
  </si>
  <si>
    <t>2015 </t>
  </si>
  <si>
    <t xml:space="preserve">Пушкинского </t>
  </si>
  <si>
    <t xml:space="preserve">муниципального </t>
  </si>
  <si>
    <t>Утепление фасадов жилых домов Пушкинского муниципального района   с применением современных технологий с целью приведения ограждающих стеновых конструкций в соответствие с нормативными требованиями по энергоэффективности,</t>
  </si>
  <si>
    <t>в т.ч.:</t>
  </si>
  <si>
    <t xml:space="preserve">Средства бюджета Пушкинского муниципального района </t>
  </si>
  <si>
    <t>В рамках проведения капитального ремонта</t>
  </si>
  <si>
    <t>Администрация</t>
  </si>
  <si>
    <t xml:space="preserve"> Пушкинского</t>
  </si>
  <si>
    <t xml:space="preserve"> муниципального </t>
  </si>
  <si>
    <t>района</t>
  </si>
  <si>
    <t xml:space="preserve">Замена кровель жилых домов Пушкинского муниципального района  с применением современных теплоизоляционных кровельных материалов, </t>
  </si>
  <si>
    <t>Средства бюджета Пушкинского муниципального района</t>
  </si>
  <si>
    <t xml:space="preserve">Администрация </t>
  </si>
  <si>
    <t>муниципального</t>
  </si>
  <si>
    <t xml:space="preserve"> района</t>
  </si>
  <si>
    <t xml:space="preserve">Ремонт и утепление подвалов жилых домов Пушкинского муниципального района  с применением современных теплоизоляционных материалов, </t>
  </si>
  <si>
    <t>Замена окон и входных дверей в  жилых домах Пушкинского муниципального района  на современные, в т.ч.:</t>
  </si>
  <si>
    <t>Раздел 2 Повышение энергоэффективности в бюджетных организациях Пушкинского муниципального района</t>
  </si>
  <si>
    <t>Раздел 2.2 Повышение энергоэффективности в муниципальных учреждениях образования Пушкинского муниципального района</t>
  </si>
  <si>
    <t>Проведение  энергетических обследований в муниципальных учреждениях образования</t>
  </si>
  <si>
    <t>Средства бюджета Пушкинского муниципального района </t>
  </si>
  <si>
    <t> 2012</t>
  </si>
  <si>
    <t> Управление образования Администрации Пушкинского муниципального района</t>
  </si>
  <si>
    <t>Управление образования Администрации Пушкинского муниципального района</t>
  </si>
  <si>
    <t>Установка экономичной водоразборной арматуры, внедрение организационных мероприятий по контролю за непроизводительным расходованием воды и стимулированию экономии путем материального поощрения персонала в муниципальных учреждениях  образования</t>
  </si>
  <si>
    <t> 2020</t>
  </si>
  <si>
    <t>Установка устройств регулирования потребления тепловой энергии (автоматизированных узлов управления системами отопления)  в муниципальных учреждениях образования</t>
  </si>
  <si>
    <t>Управление образования Администрации Пушкинского муниципального района </t>
  </si>
  <si>
    <t>Внедрение энергосберегающих светильников нового поколения для внутреннего и наружного освещения, оптимизация режимов работы систем освещения в муниципальных учреждениях образования</t>
  </si>
  <si>
    <t>Раздел 2.3 Повышение энергоэффективности в муниципальных учреждениях культуры, по делам молодежи, физической культуры, спорта и туризма Пушкинского муниципального района</t>
  </si>
  <si>
    <t>Проведение  энергетических обследований в музыкальных и художественных школах</t>
  </si>
  <si>
    <t>Управление по культуре, делам молодежи, физической культуре, спорту и туризму Администрации Пушкинского муниципального района </t>
  </si>
  <si>
    <t>Проведение  энергетических обследований в зданиях МУК «Краеведческий музей г. Пушкино МО», МКПУ «РДК Строитель» и МУ ПМР МО Дворец спорта «Пушкино»</t>
  </si>
  <si>
    <r>
      <t>Проведение  энергетических обследований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rgb="FF000000"/>
        <rFont val="Times New Roman"/>
        <family val="1"/>
        <charset val="204"/>
      </rPr>
      <t>в муниципальных учреждениях культуры, по делам молодежи, физической культуры, спорта и туризма (за исключением музыкальных и художественных школ), в т. ч.:</t>
    </r>
  </si>
  <si>
    <t>г.п. Пушкино</t>
  </si>
  <si>
    <t>г.п. Софрино</t>
  </si>
  <si>
    <t>Администрация г.п. Софрино</t>
  </si>
  <si>
    <t>Администрация г.п. Правдинский</t>
  </si>
  <si>
    <t>г.п. Лесной</t>
  </si>
  <si>
    <t>Администрация г.п. Лесной</t>
  </si>
  <si>
    <t>Администрация г.п. Ашукино</t>
  </si>
  <si>
    <t>г.п. Зеленоградский</t>
  </si>
  <si>
    <t>Администрация г.п. Зеленоградский</t>
  </si>
  <si>
    <t>г.п. Черкизово</t>
  </si>
  <si>
    <t>Администрация г.п. Черкизово</t>
  </si>
  <si>
    <t>Администрация с.п. Ельдигинское</t>
  </si>
  <si>
    <t>с.п. Тарасовское</t>
  </si>
  <si>
    <t>Администрация с.п. Тарасовское</t>
  </si>
  <si>
    <t>с.п. Царевское</t>
  </si>
  <si>
    <t>Администрация с.п. Царевское</t>
  </si>
  <si>
    <t>Установка экономичной водоразборной арматуры, внедрение организационных мероприятий по контролю за непроизводительным расходованием воды и стимулированию экономии путем материального поощрения персонала в музыкальных и художественных школах</t>
  </si>
  <si>
    <t> Управление по культуре, делам молодежи, физической культуре, спорту и туризму Администрации Пушкинского муниципального района</t>
  </si>
  <si>
    <t>Установка экономичной водоразборной арматуры, внедрение организационных мероприятий по контролю за непроизводительным расходованием воды и стимулированию экономии путем материального поощрения персонала в зданиях МУК «Краеведческий музей г. Пушкино МО», МКПУ «РДК Строитель» и МУ ПМР МО Дворец спорта «Пушкино»</t>
  </si>
  <si>
    <t>Установка экономичной водоразборной арматуры, внедрение организационных мероприятий по контролю за непроизводительным расходованием воды и стимулированию экономии путем материального поощрения персонала в муниципальных учреждениях культуры, по делам молодежи, физической культуры, спорта и туризма (за исключением музыкальных и художественных школ), в т. ч.:</t>
  </si>
  <si>
    <t>Установка устройств регулирования потребления тепловой энергии (автоматизированных узлов управления системами отопления) в музыкальных и художественных школах</t>
  </si>
  <si>
    <t>Установка устройств регулирования потребления тепловой энергии (автоматизированных узлов управления системами отопления) в зданиях МУК «Краеведческий музей г. Пушкино МО», МКПУ «РДК Строитель» и МУ ПМР МО Дворец спорта «Пушкино»</t>
  </si>
  <si>
    <t>Установка устройств регулирования потребления тепловой энергии (автоматизированных узлов управления системами отопления) в муниципальных учреждениях культуры, по делам молодежи, физической культуры, спорта и туризма (за исключением музыкальных и художественных школ),    в  т. ч.:</t>
  </si>
  <si>
    <t>Внедрение энергосберегающих светильников нового поколения для внутреннего и наружного освещения, оптимизация режимов работы систем освещения в музыкальных и художественных школах</t>
  </si>
  <si>
    <t>Внедрение энергосберегающих светильников нового поколения для внутреннего и наружного освещения, оптимизация режимов работы систем освещения в зданиях МУК «Краеведческий музей г. Пушкино МО», МКПУ «РДК Строитель» и МУ ПМР МО Дворец спорта «Пушкино»</t>
  </si>
  <si>
    <t xml:space="preserve">Внедрение энергосберегающих светильников нового поколения для внутреннего и наружного освещения, оптимизация режимов работы систем освещения в муниципальных учреждениях культуры, по делам молодежи, физической культуры, спорта и туризма (за исключением музыкальных и художественных школ), </t>
  </si>
  <si>
    <t>в т. ч.:</t>
  </si>
  <si>
    <t>2020  </t>
  </si>
  <si>
    <t>Раздел 2.4 Повышение энергоэффективности муниципальных административных зданий Пушкинского муниципального района</t>
  </si>
  <si>
    <t>Проведение  энергетических обследований в здании Администрации Пушкинского муниципального района</t>
  </si>
  <si>
    <t>Комитет по управлению имуществом Администрации Пушкинского муниципального района</t>
  </si>
  <si>
    <r>
      <t>Проведение  энергетических обследований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rgb="FF000000"/>
        <rFont val="Times New Roman"/>
        <family val="1"/>
        <charset val="204"/>
      </rPr>
      <t>муниципальных административных зданий, в т. ч.:</t>
    </r>
  </si>
  <si>
    <t>Установка экономичной водоразборной арматуры, внедрение организационных мероприятий по контролю за непроизводительным расходованием воды и стимулированию экономии путем материального поощрения персонала в здании Администрации Пушкинского муниципального района</t>
  </si>
  <si>
    <t>Установка экономичной водоразборной арматуры, внедрение организационных мероприятий по контролю за непроизводительным расходованием воды и стимулированию экономии путем материального поощрения персонала в муниципальных административных зданиях,          в т. ч.:</t>
  </si>
  <si>
    <t>Установка устройств регулирования потребления тепловой энергии (автоматизированных узлов управления системами отопления) в здании Администрации Пушкинского муниципального района</t>
  </si>
  <si>
    <t xml:space="preserve">Установка устройств регулирования потребления тепловой энергии (автоматизированных узлов управления системами отопления)  в муниципальных административных зданиях,  </t>
  </si>
  <si>
    <t>Внедрение энергосберегающих светильников нового поколения для внутреннего и наружного освещения, оптимизация режимов работы систем освещения в здании Администрации Пушкинского муниципального района</t>
  </si>
  <si>
    <t>Внедрение энергосберегающих светильников нового поколения для внутреннего и наружного освещения, оптимизация режимов работы систем освещения в муниципальных административных зданиях,  в т. ч.:</t>
  </si>
  <si>
    <t>Раздел 2.5 Повышение энергоэффективности в муниципальных учреждениях здравоохранения Пушкинского муниципального района</t>
  </si>
  <si>
    <t>Проведение  энергетических обследований в муниципальных учреждениях здравоохранения</t>
  </si>
  <si>
    <t>Средства бюджета Московской области</t>
  </si>
  <si>
    <t>Управление здравоохранения Администрации Пушкинского муниципального района</t>
  </si>
  <si>
    <t>Установка экономичной водоразборной арматуры, внедрение организационных мероприятий по контролю за непроизводительным расходованием воды и стимулированию экономии путем материального поощрения персонала в муниципальных учреждениях здравоохранения</t>
  </si>
  <si>
    <t xml:space="preserve"> Установка устройств регулирования потребления тепловой энергии (автоматизированных узлов управления системами отопления) в муниципальных учреждениях здравоохранения</t>
  </si>
  <si>
    <t>Внедрение энергосберегающих светильников нового поколения для внутреннего и наружного освещения, оптимизация режимов работы систем освещения в муниципальных учреждениях здравоохранения</t>
  </si>
  <si>
    <t>Раздел 3 Повышение энергоэффективности в системах коммунальной инфраструктуры Пушкинского муниципального района</t>
  </si>
  <si>
    <t>Выявление бесхозных объектов недвижимого имущества, используемых для передачи энергоресурсов; выполнение мероприятий  по организации постановки в установленном порядке таких объектов на учет в качестве бесхозных объектов недвижимого имущества и признанию права муниципальной собственности на такие бесхозные объекты недвижимого имущества </t>
  </si>
  <si>
    <t>В рамках текущего финансирования</t>
  </si>
  <si>
    <t>Комитет по вопросам жилищно-коммунального хозяйства и дорожной деятельности Администрации Пушкинского муниципального района; Комитет по управлению имуществом  Администрации Пушкинского муниципального района</t>
  </si>
  <si>
    <t>Реализация комплекса энергосберегающих мероприятий в системах теплоснабжения</t>
  </si>
  <si>
    <t>МУП «МП Пушкинского района Московской области «Теплосеть»</t>
  </si>
  <si>
    <t>Комитет по вопросам жилищно-коммунального хозяйства и дорожной деятельности Администрации Пушкинского муниципального района</t>
  </si>
  <si>
    <t>Раздел 4 Повышение энергетической эффективности в транспортном комплексе Пушкинского муниципального района</t>
  </si>
  <si>
    <t>Повышение энергетической эффективности  в транспортном комплексе на территории Пушкинского муниципального района осуществляется в рамках выполнения долгосрочной целевой программы Московской области «Энергосбережение и повышение энергетической эффективности на территории Московской области на 2010-2020 годы».</t>
  </si>
  <si>
    <t>Раздел 5 Пропаганда энергосбережения и повышения энергетической эффективности</t>
  </si>
  <si>
    <t>Организация в средствах массовой информации тематических теле- и радиопередач, информационно-просветительских программ</t>
  </si>
  <si>
    <t>Разработка и размещение рекламы и разъясняющей информации в подъездах многоквартирных домов на базе стационарных стендов</t>
  </si>
  <si>
    <t>Освещение мероприятий программы на городских теле- и радиоканалах, интернет сайтах, в периодических печатных изданиях</t>
  </si>
  <si>
    <t>Разработка и проведение в школах «урока энергосбережения», творческого конкурса ученических работ по теме</t>
  </si>
  <si>
    <t>Создание обучающих курсов и проведение обязательного обучения в бюджетной сфере руководящих лиц, ответственных за эксплуатацию зданий</t>
  </si>
  <si>
    <t>Привлеченные средства (средства бюджета поселений Пушкинского муниципального района), в т.ч.:</t>
  </si>
  <si>
    <t>ВСЕГО</t>
  </si>
  <si>
    <t xml:space="preserve">*Финансирование осуществляется в рамках  текущих расходов на мероприятия по энергосбережению и повышению энергетической эффективности хозяйствующих субъектов Пушкинского муниципального района Московской области.  </t>
  </si>
  <si>
    <t>Ответственный за выполнение мероприятия Программы</t>
  </si>
  <si>
    <t>(млн руб.)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</si>
  <si>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</si>
  <si>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</si>
  <si>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</si>
  <si>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</si>
  <si>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</si>
  <si>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</si>
  <si>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</si>
  <si>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</si>
  <si>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</si>
  <si>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2.3.11.</t>
  </si>
  <si>
    <t>2.3.12.</t>
  </si>
  <si>
    <t>2.3.13.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</si>
  <si>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</si>
  <si>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</si>
  <si>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</si>
  <si>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</si>
  <si>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</si>
  <si>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</si>
  <si>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</si>
  <si>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</si>
  <si>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2.5.1.</t>
  </si>
  <si>
    <t>2.5.2.</t>
  </si>
  <si>
    <t>2.5.3.</t>
  </si>
  <si>
    <t>2.5.4.</t>
  </si>
  <si>
    <t>2.5.6.</t>
  </si>
  <si>
    <t>Количество молодых семей (шт.)</t>
  </si>
  <si>
    <t>Бюджеты городских (сельских) поселений Пушкинского муниципального района</t>
  </si>
  <si>
    <t>Социальная выплата всего:</t>
  </si>
  <si>
    <t>Кроме того:</t>
  </si>
  <si>
    <t>Средства граждан</t>
  </si>
  <si>
    <t>Объем финанси-рования</t>
  </si>
  <si>
    <t>Ответствен-ный исполнитель</t>
  </si>
  <si>
    <t>Бюджет муници-пального района</t>
  </si>
  <si>
    <t>Бюджеты город-ских и сельс-ких посе-лений</t>
  </si>
  <si>
    <r>
      <t xml:space="preserve">ВСЕГО, </t>
    </r>
    <r>
      <rPr>
        <sz val="9"/>
        <color theme="1"/>
        <rFont val="Times New Roman"/>
        <family val="1"/>
        <charset val="204"/>
      </rPr>
      <t>в том числе</t>
    </r>
  </si>
  <si>
    <t xml:space="preserve">*  - альтернативные  формы  получения дошкольного образования указаны по нарастающему  итогу </t>
  </si>
  <si>
    <t>3192 новых мест и</t>
  </si>
  <si>
    <t>1135* –альтернатива</t>
  </si>
  <si>
    <t>309 новых мест</t>
  </si>
  <si>
    <t>и</t>
  </si>
  <si>
    <t>385 -альтернатива</t>
  </si>
  <si>
    <t>940 новых мест и</t>
  </si>
  <si>
    <t>560- альтернатива</t>
  </si>
  <si>
    <t>2014 год</t>
  </si>
  <si>
    <t>1943 новых мест и</t>
  </si>
  <si>
    <t xml:space="preserve"> 790-альтернатива</t>
  </si>
  <si>
    <t>Мероприятие 1.Строительство дошкольных образовательных учреждений</t>
  </si>
  <si>
    <t>Строительство детского сада в г.Пушкино мкр. Новая деревня</t>
  </si>
  <si>
    <t>УСАиГ,</t>
  </si>
  <si>
    <t>Управление образования,</t>
  </si>
  <si>
    <t>Комитет по финансовой и налоговой политике</t>
  </si>
  <si>
    <t>млн. руб</t>
  </si>
  <si>
    <t>Федераль-ный бюджет</t>
  </si>
  <si>
    <t>Бюджет Москов-ской области</t>
  </si>
  <si>
    <t xml:space="preserve">План мероприятий по ликвидации очередности на получение мест в дошкольных образовательных учреждениях Пушкинского муниципального района
в 2012 -2014 гг.
</t>
  </si>
  <si>
    <t>Долгосрочная целевая программа «Ликвидация очередности на получение мест в дошкольные образовательные учреждения на территории Пушкинского муниципального района в 2012-2014 годах»</t>
  </si>
  <si>
    <t>Программные мероприятия муниципальной целевой программы «Развитие субъектов малого и среднего предпринимательства в Пушкинском муниципальном районе Московской области на 2009-2012 годы»</t>
  </si>
  <si>
    <t xml:space="preserve">Программные мероприятия подпрограммы «Улучшение жилищных  условий граждан, проживающих и работающих в сельской местности, в том числе молодых семей и молодых специалистов  Пушкинского муниципального района на 2009-2012 годы»
программы «Развитие сельского хозяйства Пушкинского муниципального района на 2009-2012 годы» 
</t>
  </si>
  <si>
    <t xml:space="preserve">Программные мероприятия долгосрочной межмуниципальной целевой программы 
Пушкинского муниципального района Московской области
«Переселение граждан из аварийного, непригодного для проживания 
(в том числе ветхого) жилищного фонда на 2012-2020 годы 
с учетом необходимости развития жилищного строительства».
</t>
  </si>
  <si>
    <t xml:space="preserve">Программные мероприятия долгосрочной целевой программы
"Обеспечение жильем молодых семей Пушкинского муниципального района  на 2011-2012 годы»
</t>
  </si>
  <si>
    <t xml:space="preserve">Программные мероприятия долгосрочной целевой программы муниципального образования
«Пушкинский муниципальный район» — «Экология Пушкинского муниципального района на 2011-2013 годы»
</t>
  </si>
  <si>
    <t xml:space="preserve">Программные мероприятия долгосрочной целевой программы 
муниципального образования «Пушкинский муниципальный район»
«Развитие системы здравоохранения Пушкинского муниципального района на  2011-2012 годы»
</t>
  </si>
  <si>
    <t>Программные мероприятия муниципальной целевой программы Пушкинского муниципального района «Энергосбережение и повышение энергетической эффективности на территории Пушкинского муниципального района на 2012-2020 годы»</t>
  </si>
  <si>
    <t xml:space="preserve">Программные мероприятия долгосрочной целевой программы
«Повышение безопасности дорожного движения в Пушкинском муниципальном районе
Московской области в 2012-2014 годах».
</t>
  </si>
  <si>
    <t xml:space="preserve">Программные мероприятия долгосрочной целевой программы «Предупреждение и борьба с заболеваниями социального характера в Пушкинском муниципальном  районе на  2012-2014 годы»
</t>
  </si>
  <si>
    <t xml:space="preserve">Общий  объем финансирования </t>
  </si>
  <si>
    <t xml:space="preserve">Федеральный бюджет  </t>
  </si>
  <si>
    <t xml:space="preserve">Областной бюджет   </t>
  </si>
  <si>
    <t xml:space="preserve">Средства поселений </t>
  </si>
  <si>
    <t xml:space="preserve">Прочие </t>
  </si>
  <si>
    <t>Программные мероприятия долгосрочной целевой программы «Ликвидация очередности на получение мест в дошкольные образовательные учреждения на территории Пушкинского муниципального района в 2012-2014 годах»</t>
  </si>
  <si>
    <t>Программные мероприятия долгосрочной муниципальнойцелевой программа «Доступная среда Пушкинского 
муниципального района на 2012-2015г.»</t>
  </si>
  <si>
    <t xml:space="preserve">Программные мероприятия долгосрочной целевой программы 
Пушкинского муниципального района 
«Обеспечение многодетных семей Пушкинского муниципального района Московской области  земельными участками на 2012-2020 годы»
</t>
  </si>
  <si>
    <t>Программные мероприятия долгосрочной целевой программы Пушкинского муниципального района Московской области 
«Газификация сельских населенных пунктов Пушкинского муниципального района Московской области на 2011-2014 годы»</t>
  </si>
  <si>
    <t xml:space="preserve">Программные мероприятия долгосрочной целевой программы 
"Электронный Пушкинский район на период 2011 - 2013 годы" </t>
  </si>
  <si>
    <r>
      <rPr>
        <b/>
        <sz val="14"/>
        <color theme="1"/>
        <rFont val="Times New Roman"/>
        <family val="1"/>
        <charset val="204"/>
      </rPr>
      <t>Программные мероприятия долгосрочной целевой программы
муниципального образования «Пушкинский муниципальный район» 
«Профилактика правонарушений и преступности в Пушкинском муниципальном районе на 2011-2012 годы».</t>
    </r>
    <r>
      <rPr>
        <sz val="14"/>
        <color theme="1"/>
        <rFont val="Times New Roman"/>
        <family val="1"/>
        <charset val="204"/>
      </rPr>
      <t xml:space="preserve">
</t>
    </r>
  </si>
  <si>
    <t xml:space="preserve">Программные мероприятия долгосрочной целевой программы муниципального образования«Пушкинский муниципальный район»
«Развитие культуры Пушкинского муниципального района на 2011-2012г.г.»
</t>
  </si>
  <si>
    <t>Программные мероприятия комплексной целевой программы 
«Развитие физической культуры, спорта, туризма и работы с молодежью на территории Пушкинского муниципального района на 2011-2013 годы»</t>
  </si>
  <si>
    <t>Программные мероприятия долгосрочной  целевой  программы  «Развитие образования Пушкинского  муниципального района  на 2011-2013 годы»</t>
  </si>
  <si>
    <t>Ресурсное обеспечение программы</t>
  </si>
  <si>
    <t>Выработка новых подходов к решению проблем организации отдыха, оздоровления и занятости детей и подростков.</t>
  </si>
  <si>
    <t>Проведение совещаний координационного  Совета по вопросам  организации отдыха, оздоровления, занятости детей и молодежи. Обобщение результатов.</t>
  </si>
  <si>
    <t>Межведомственный координационный совет (МКС)</t>
  </si>
  <si>
    <t>февраль - декабрь 2013 - 2015 г.г.</t>
  </si>
  <si>
    <t>Освещение в средствах массовой информации  вопросов организации отдыха, оздоровления и занятости  детей, подростков и молодежи.</t>
  </si>
  <si>
    <t>МКС</t>
  </si>
  <si>
    <t>постоянно</t>
  </si>
  <si>
    <t>Изучение и распространение инновационного опыта работы по организации отдыха, оздоровления, творческого досуга, занятости детей и подростков.</t>
  </si>
  <si>
    <t>УО, УКДМСиТ, Пуш. Упр.соц. защиты (ПУ СЗН)</t>
  </si>
  <si>
    <t>в течение всего периода</t>
  </si>
  <si>
    <t>Знакомство несовершеннолетних граждан с трудовым законодательством и нормами труда.</t>
  </si>
  <si>
    <t>ГКУ ЦЗН, КДН и ЗП, УО</t>
  </si>
  <si>
    <t>Развитие волонтерского движения</t>
  </si>
  <si>
    <t>УКДМСиТ,</t>
  </si>
  <si>
    <t>Совершенствование многообразных форм и моделей организации отдыха, оздоровления и занятости детей и подростков.</t>
  </si>
  <si>
    <t>Принятие дополнительных мер по обеспечению комплексной безопасности объектов отдыха и оздоровления детей, а также безопасности детей во время их перевозки к местам отдыха и обратно, при организации их купания.</t>
  </si>
  <si>
    <t>Повышение контроля за соблюдением детскими оздоровительными учреждениями санитарных, противопожарных и антиттерористических требований</t>
  </si>
  <si>
    <t>МКС, органы здравоохранения, УВД, ОНД, ТОУ Роспотребнадзор, Управление территориальной безопасности</t>
  </si>
  <si>
    <t>Проведение инвентаризации существующих на территории Пушкинского муниципального района объектов детского и семейного отдыха различной ведомственной принадлежности с целью подготовки предложений по их восстановлению и дальнейшему использованию</t>
  </si>
  <si>
    <t>МКС, Управление по имуществу</t>
  </si>
  <si>
    <t>Организация отдыха и оздоровления детей, в том числе  из категорий, требующих социальной поддержки.</t>
  </si>
  <si>
    <t>ПУ СЗН,</t>
  </si>
  <si>
    <r>
      <t>КДН и ЗП, УО,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УКДМСиТ</t>
    </r>
  </si>
  <si>
    <t>в период школьных каникул 2012 - 2015 г.г.</t>
  </si>
  <si>
    <t>Муниципальный, областной бюджет</t>
  </si>
  <si>
    <t>Организация лагерей с дневным пребыванием.</t>
  </si>
  <si>
    <t>УО, УКДМСиТ</t>
  </si>
  <si>
    <t>июнь - август 2012 - 2015 г.г.</t>
  </si>
  <si>
    <t>Муниципальный, областной бюджет, родительские взносы</t>
  </si>
  <si>
    <t xml:space="preserve">Развитие системы организации и проведения профильных специализированных лагерей, а именно:                </t>
  </si>
  <si>
    <t>Военно-спортивные и туристические лагеря</t>
  </si>
  <si>
    <t>УКДМСиТ</t>
  </si>
  <si>
    <t>Муниципальный бюджет, родительские взносы</t>
  </si>
  <si>
    <t>Походы</t>
  </si>
  <si>
    <t>Специализированные оздоровительные лагеря для детей и молодежи, занимающихся различными видами спорта, искусства, одаренных детей, «трудных» подростков</t>
  </si>
  <si>
    <t>Организация летних детских площадок в микрорайонах города</t>
  </si>
  <si>
    <t>УКДМСиТ, КДМ г.Пушкино</t>
  </si>
  <si>
    <t>Создание условий для разработки и реализации воспитательных программ, направленных на укрепление здоровья, развитие интересов и способностей, обогащения духовного мира юных горожан.</t>
  </si>
  <si>
    <t xml:space="preserve"> Разработка воспитательных программ, направленных на укрепление здоровья, развитие интересов и способностей.</t>
  </si>
  <si>
    <t>МБПО МЦ,  УО</t>
  </si>
  <si>
    <t>Организация работы кружков и секций в летний период, проведение комплексных мероприятий.</t>
  </si>
  <si>
    <t>УО, УКДМСиТ, КДМ г.Пушкино</t>
  </si>
  <si>
    <t>Муниципальный бюджет</t>
  </si>
  <si>
    <t>Организация временной трудовой занятости подростков и подростков.</t>
  </si>
  <si>
    <t>Организация и проведение лагерей труда и отдыха</t>
  </si>
  <si>
    <t>июнь - август 2013 - 2015 г.г.</t>
  </si>
  <si>
    <t>Муниципальный (в т.ч. бюджеты сельских и городских поселений) и федеральный бюджет</t>
  </si>
  <si>
    <t>Организация и проведение  работы ремонтных бригад и бригад «Экологического патруля».</t>
  </si>
  <si>
    <t xml:space="preserve">Программные мероприятия долгосрочной  целевой программы 
«Организация отдыха, оздоровления  и занятости детей и подростков Пушкинского муниципального района Московской области 
в 2013-2015 го-дах»
</t>
  </si>
  <si>
    <t>в том числе по годам:</t>
  </si>
  <si>
    <t>из них по источникам финансирования:</t>
  </si>
  <si>
    <t>2013 год – 861,0 тыс. руб.;</t>
  </si>
  <si>
    <t>2014 год – 887,4 тыс. руб.;</t>
  </si>
  <si>
    <t>2015 год – 911,6 тыс. руб.;</t>
  </si>
  <si>
    <t>2013 год – 20 818,0 тыс. руб.;</t>
  </si>
  <si>
    <t>2014 год – 22 094.4 тыс. руб.;</t>
  </si>
  <si>
    <r>
      <t>2015 год – 23 373,6</t>
    </r>
    <r>
      <rPr>
        <sz val="12"/>
        <color theme="1"/>
        <rFont val="Times New Roman"/>
        <family val="1"/>
        <charset val="204"/>
      </rPr>
      <t xml:space="preserve"> тыс. руб.;</t>
    </r>
  </si>
  <si>
    <t>2013 год – 9 337,0 тыс. руб.;</t>
  </si>
  <si>
    <t>2014 год – 10 270,0 тыс. руб.;</t>
  </si>
  <si>
    <r>
      <t>2015 год – 11 297,0 тыс</t>
    </r>
    <r>
      <rPr>
        <sz val="12"/>
        <color theme="1"/>
        <rFont val="Times New Roman"/>
        <family val="1"/>
        <charset val="204"/>
      </rPr>
      <t>. руб.;</t>
    </r>
  </si>
  <si>
    <r>
      <t xml:space="preserve">2013 год – </t>
    </r>
    <r>
      <rPr>
        <sz val="12"/>
        <color rgb="FF000000"/>
        <rFont val="Times New Roman"/>
        <family val="1"/>
        <charset val="204"/>
      </rPr>
      <t>6 500,0</t>
    </r>
    <r>
      <rPr>
        <sz val="12"/>
        <color theme="1"/>
        <rFont val="Times New Roman"/>
        <family val="1"/>
        <charset val="204"/>
      </rPr>
      <t xml:space="preserve"> тыс. руб.;</t>
    </r>
  </si>
  <si>
    <r>
      <t xml:space="preserve">2014 год – </t>
    </r>
    <r>
      <rPr>
        <sz val="12"/>
        <color rgb="FF000000"/>
        <rFont val="Times New Roman"/>
        <family val="1"/>
        <charset val="204"/>
      </rPr>
      <t>6 800,0</t>
    </r>
    <r>
      <rPr>
        <sz val="12"/>
        <color theme="1"/>
        <rFont val="Times New Roman"/>
        <family val="1"/>
        <charset val="204"/>
      </rPr>
      <t xml:space="preserve">  тыс. руб.;</t>
    </r>
  </si>
  <si>
    <r>
      <t xml:space="preserve">2015 год </t>
    </r>
    <r>
      <rPr>
        <sz val="12"/>
        <color rgb="FF000000"/>
        <rFont val="Times New Roman"/>
        <family val="1"/>
        <charset val="204"/>
      </rPr>
      <t>– 7 000,0</t>
    </r>
    <r>
      <rPr>
        <sz val="12"/>
        <color theme="1"/>
        <rFont val="Times New Roman"/>
        <family val="1"/>
        <charset val="204"/>
      </rPr>
      <t xml:space="preserve"> тыс. руб.;</t>
    </r>
  </si>
  <si>
    <t>2013 год – 4 120,0 тыс. руб.;</t>
  </si>
  <si>
    <r>
      <t xml:space="preserve">средства федерального бюджета* – </t>
    </r>
    <r>
      <rPr>
        <b/>
        <sz val="12"/>
        <color rgb="FF000000"/>
        <rFont val="Times New Roman"/>
        <family val="1"/>
        <charset val="204"/>
      </rPr>
      <t>2 660,0</t>
    </r>
    <r>
      <rPr>
        <b/>
        <sz val="12"/>
        <color theme="1"/>
        <rFont val="Times New Roman"/>
        <family val="1"/>
        <charset val="204"/>
      </rPr>
      <t xml:space="preserve"> тыс. руб.,</t>
    </r>
  </si>
  <si>
    <r>
      <t xml:space="preserve">средства  муниципального бюджета** </t>
    </r>
    <r>
      <rPr>
        <b/>
        <sz val="12"/>
        <color rgb="FF000000"/>
        <rFont val="Times New Roman"/>
        <family val="1"/>
        <charset val="204"/>
      </rPr>
      <t>– 20 300,0</t>
    </r>
    <r>
      <rPr>
        <b/>
        <sz val="12"/>
        <color theme="1"/>
        <rFont val="Times New Roman"/>
        <family val="1"/>
        <charset val="204"/>
      </rPr>
      <t xml:space="preserve"> тыс. руб.,</t>
    </r>
  </si>
  <si>
    <r>
      <t xml:space="preserve">средства городских и сельских поселений – </t>
    </r>
    <r>
      <rPr>
        <b/>
        <sz val="12"/>
        <color rgb="FF000000"/>
        <rFont val="Times New Roman"/>
        <family val="1"/>
        <charset val="204"/>
      </rPr>
      <t>12 420,0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тыс.</t>
    </r>
    <r>
      <rPr>
        <b/>
        <sz val="12"/>
        <color theme="1"/>
        <rFont val="Times New Roman"/>
        <family val="1"/>
        <charset val="204"/>
      </rPr>
      <t xml:space="preserve"> руб.,</t>
    </r>
  </si>
  <si>
    <t>Ожидаемые результаты</t>
  </si>
  <si>
    <t>Раздел 1. Долгосрочная сбалансированность и устойчивость бюджетной системы Пушкинского муниципального района</t>
  </si>
  <si>
    <t>Внесение изменений в Порядок составления и ведения кассового плана в части повышения ответственности главных распорядителей средств местного бюджета и главных администраторов доходов местного бюджета за качество составления и исполнения показателей кассового плана</t>
  </si>
  <si>
    <t>2 квартал 2012 года</t>
  </si>
  <si>
    <t>Повышение ответственности органов местного самоуправления за качество и соблюдение показателей кассового плана</t>
  </si>
  <si>
    <t>Разработка плана по мобилизации налоговых и неналоговых доходов местного бюджета в 2012 году</t>
  </si>
  <si>
    <t>1 квартал 2012 года</t>
  </si>
  <si>
    <t>Сокращение дефицита местного бюджета, исполнение местного бюджета по налоговым и неналоговым доходам</t>
  </si>
  <si>
    <t>Ведение реестра расходных обязательств</t>
  </si>
  <si>
    <t>В течение года</t>
  </si>
  <si>
    <t>Оперативное решение вопросов финансирования новых проектов</t>
  </si>
  <si>
    <t>Соблюдение предельного размера муниципального долга и предельных объемов расходов на обслуживание муниципального долга</t>
  </si>
  <si>
    <t>Соблюдение требований, установленных статьей 107 и статьей 111 Бюджетного кодекса Российской Федерации</t>
  </si>
  <si>
    <t>Осуществление контроля за своевременным погашением долговых обязательств Пушкинского муниципального района</t>
  </si>
  <si>
    <t>Эффективное планирование и расходование средств местного бюджета</t>
  </si>
  <si>
    <t>Проведение оценки эффективности налоговых льгот, установленных Решениями Советов депутатов Пушкинского муниципального района и городских и сельских поселений Пушкинского муниципального района по итогам 2011 года.</t>
  </si>
  <si>
    <t>До 1 августа 2012 года</t>
  </si>
  <si>
    <t>Комитет по финансовой и налоговой политике, совместно с администрациями поселений</t>
  </si>
  <si>
    <t>Оптимизация льгот по налогам и сборам, налоговых льгот, установленных ставок по местным налогам и коэффициента (К2) по ЕНВД</t>
  </si>
  <si>
    <t>Внесение изменений в нормативные правовые акты Пушкинского муниципального района в части уточнения формы и порядка ведения реестра расходных обязательств с увязкой с реестром муниципальных контрактов и с введением правил корректировки (пересчета) объемов действующих расходных обязательств</t>
  </si>
  <si>
    <t>В течение 5-ти месяцев после внесения соответствующих изменений в Бюджетный кодекс Российской Федерации</t>
  </si>
  <si>
    <t>Комитет по финансовой и налоговой политике, главные распорядители средств бюджета Пушкинского муниципального района</t>
  </si>
  <si>
    <t>Своевременная корректировка объемов ассигнований, выделяемых главным распорядителям средств бюджета Пушкинского муниципального района для осуществления закупок, оперативное решение вопросов финансирования новых проектов (при наличии экономии после проведенных торгов)</t>
  </si>
  <si>
    <t>Разработка порядка проведения мониторинга осуществления бюджетного процесса в Пушкинском муниципальном районе</t>
  </si>
  <si>
    <t>2 квартал 2012 год</t>
  </si>
  <si>
    <t>Повышение эффективности осуществления бюджетного процесса в Пушкинском муниципальном районе</t>
  </si>
  <si>
    <t>Раздел 2. Переход к программной структуре расходов бюджета Пушкинского муниципального района</t>
  </si>
  <si>
    <t>Разработка проектов нормативных правовых актов и ведомственных актов, вытекающих из изменений, внесенных в Бюджетный кодекс Российской Федерации, нормативных правовых актов органов государственной власти Московской области</t>
  </si>
  <si>
    <t>В течение 3 месяцев после внесения изменений в Бюджетный кодекс Российской Федерации</t>
  </si>
  <si>
    <t>Переход к программной структуре расходов местного бюджета</t>
  </si>
  <si>
    <t>Корректировка и реализация действующих муниципальных целевых программ, осуществление контроля за реализацией</t>
  </si>
  <si>
    <t>Главные распорядители средств бюджета Пушкинского муниципального района, муници-пальные учреждения</t>
  </si>
  <si>
    <t>Достижение целей, предусмотренных программами</t>
  </si>
  <si>
    <t>Координация работы по разработке проектов муниципальных целевых программ на 2013 год и последующие годы</t>
  </si>
  <si>
    <t>1 сентября 2012 года</t>
  </si>
  <si>
    <t>Комитет по экономике</t>
  </si>
  <si>
    <t>Повышение результативности расходов местного бюджета</t>
  </si>
  <si>
    <t>Проведение мониторинга и анализ  реализации муниципальных целевых программ, представление отчета о ходе их реализации</t>
  </si>
  <si>
    <t xml:space="preserve">Ежеквартально </t>
  </si>
  <si>
    <t>Комитет по экономике, Комитет по финансовой и налоговой политике</t>
  </si>
  <si>
    <t>Повышение эффективности реализации муниципальных целевых программ, целевое использование средств бюджета</t>
  </si>
  <si>
    <t>Организация проведения торгов на муниципальные заказы, финансируемых в рамках муниципальных целевых программ</t>
  </si>
  <si>
    <t>Муниципальные заказчики</t>
  </si>
  <si>
    <t>Экономия бюджетных средств</t>
  </si>
  <si>
    <t>Раздел 3. Оптимизация функций муниципального управления и повышение эффективности их исполнения</t>
  </si>
  <si>
    <t>Разработка и утверждение критериев оценки эффективности деятельности руководителей органов местного самоуправления и муниципальных учреждений</t>
  </si>
  <si>
    <t>Главные распорядители средств местного бюджета, Комитет по финансовой и налоговой политике, Комитет по экономике</t>
  </si>
  <si>
    <t>Обеспечение проведения оценки эффективности использования бюджетных средств, повышение ответственности за выполнение показателей эффективности деятельности подведомственных учреждений, целей и задач, поставленных перед бюджетополучателем</t>
  </si>
  <si>
    <t>Разработка и утверждение планов мероприятий по сокращению неэффективных расходов в сфере здравоохранения и образования в 2011-2012 годах</t>
  </si>
  <si>
    <t>1 июня 2012 года</t>
  </si>
  <si>
    <t>Управление образования, Управление здравоохранения</t>
  </si>
  <si>
    <t>Сокращение неэффективных расходов в сфере здравоохранения и образования</t>
  </si>
  <si>
    <t>Разработка критериев оценки эффективности использования бюджетных средств бюджетополучателями</t>
  </si>
  <si>
    <t>3 квартал 2012 год</t>
  </si>
  <si>
    <t>Главные распорядители средств местного бюджета, Комитет по финансовой и налоговой политике</t>
  </si>
  <si>
    <t>Оценка достигнутого результата в соответствии с планируемыми показателями выполнения количественных и качественных заданий</t>
  </si>
  <si>
    <t>Осуществление контроля эффективности использования бюджетных средств бюджетополучателями</t>
  </si>
  <si>
    <t>Ежеквартально</t>
  </si>
  <si>
    <t>Главные распорядители средств местного бюджета, счетная палата</t>
  </si>
  <si>
    <t>Мониторинг проведения учреждениями бюджетной сферы мероприятий по экономии энергоресурсов</t>
  </si>
  <si>
    <t xml:space="preserve"> Комитет по вопросам ЖКХ и дорожной деятельности</t>
  </si>
  <si>
    <t>Снижение неэффективного использования финансовых средств, экономия ресурсов</t>
  </si>
  <si>
    <t>Проведение технической инвентаризации объектов муниципальной собственности, государственная регистрация прав на них</t>
  </si>
  <si>
    <t xml:space="preserve"> В течение года </t>
  </si>
  <si>
    <t>Приведение учетных данных в соответствии с фактическими</t>
  </si>
  <si>
    <t>Оптимизация количества муниципальных унитарных предприятий Пушкинского муниципального района</t>
  </si>
  <si>
    <t>Снижение расходов на управление муниципальным имуществом, повышение конкурентоспособности муниципальных предприятий, эффективное использование муниципального имущества, закрепленного за муниципальными предприятиями на праве хозяйственного ведения</t>
  </si>
  <si>
    <t>Подготовка среднесрочной программы деятельности муниципальных унитарных предприятий</t>
  </si>
  <si>
    <t>Комитет по управлению имуществом, Комитет по экономике</t>
  </si>
  <si>
    <t>Исключение необоснованного увеличения уставных фондов муниципальных унитарных предприятий Пушкинского муниципального района и выплат социального характера, повышение конкурентоспособности муниципальных предприятий Пушкинского муниципального района, повышение эффективности использования муниципальными предприятиями муниципального имущества</t>
  </si>
  <si>
    <t>Мониторинг и анализ исполнения плановых показателей деятельности муниципальных унитарных предприятий</t>
  </si>
  <si>
    <t>Комитет по управлению имуществом, Комитет по вопросам ЖКХ и дорожной деятельности, Комитет по экономике</t>
  </si>
  <si>
    <t>Исключение необоснованных выплат социального характера, экономия расходов на премировании руководителей муниципальных унитарных предприятий</t>
  </si>
  <si>
    <t>Проведение контроля поступлений платежей по арендной плате за земельные участки, находящиеся на территории Пушкинского муниципального района, права государственной собственности на которые не разграничены, и от аренды муниципального имущества</t>
  </si>
  <si>
    <t>Комитет по управлению имуществом, счетная палата</t>
  </si>
  <si>
    <t>Своевременное поступление доходов в местный бюджет, усиление функций главного администратора доходов</t>
  </si>
  <si>
    <t>Выявление неплательщиков налогов и арендной платы за  земельные участки и объекты недвижимости</t>
  </si>
  <si>
    <t>Комитет по финансовой и налоговой политике, Комитет по управлению имуществом</t>
  </si>
  <si>
    <t>Увеличение поступлений налоговых и неналоговых доходов в местный бюджет</t>
  </si>
  <si>
    <t>Проведение анализа перечня изъятых из оборота и ограниченных в обороте земель, оценка их эффективности</t>
  </si>
  <si>
    <t>Оптимизация земельного фонда</t>
  </si>
  <si>
    <t>Проведение социологического опроса населения об уровне коррупции в органах местного самоуправления</t>
  </si>
  <si>
    <t>4 квартал 2012 года</t>
  </si>
  <si>
    <t>Управление делами</t>
  </si>
  <si>
    <t>Повышение эффективности деятельности органов местного самоуправления</t>
  </si>
  <si>
    <t>Мониторинг наличия просроченной кредиторской задолженности</t>
  </si>
  <si>
    <t>Еженедельно</t>
  </si>
  <si>
    <t>Повышение эффективности использования бюджетных средств</t>
  </si>
  <si>
    <t>Обеспечение оптимального и эффективного расходования средств местного бюджета, направляемых на обеспечение органов местного самоуправления Администрации Пушкинского муниципального района служебным легковым автомобильным транспортом</t>
  </si>
  <si>
    <t>Главные распорядители средств бюджета Пушкинского муниципального района</t>
  </si>
  <si>
    <t>Снижение неэффективных расходов сфере организации муниципального управления Администрации Пушкинского муниципального района</t>
  </si>
  <si>
    <t>Проведение работы по совершенствованию структуры, оптимизации численности работников органов местного самоуправления Администрации Пушкинского муниципального района</t>
  </si>
  <si>
    <t>Сокращение объема неэффективных расходов в сфере организации муниципального управления Администрации Пушкинского муниципального района</t>
  </si>
  <si>
    <t>Раздел 4. Повышение эффективности предоставления муниципальных услуг</t>
  </si>
  <si>
    <t>Утверждение расчетно-нормативных затрат на оказание муниципальных услуг (выполнение работ), содержание муниципального имущества</t>
  </si>
  <si>
    <t>3 квартал 2012 года</t>
  </si>
  <si>
    <t xml:space="preserve">Главные распорядители средств местного бюджета </t>
  </si>
  <si>
    <t>Доля муниципальных учрежде-ний, имеющих утвержденные му-ниципальные задания на предос-тавление муниципальных услуг</t>
  </si>
  <si>
    <t>Утверждение и доведение до муниципальных учреждений муниципальных заданий и бюджетных ассигнований на их обеспечение в 2012 году</t>
  </si>
  <si>
    <t>Доля муниципальных учреждений, имеющих утвержденные муниципальные задания на предоставление муниципальных услуг</t>
  </si>
  <si>
    <t>Организация мониторинга разработки и принятия административных регламентов исполнения муниципальных функций и предоставления муниципальных услуг</t>
  </si>
  <si>
    <t>Функциональные и отраслевые органы администрации Пушкинского муниципального района, Комитет по экономике, Правовое управление</t>
  </si>
  <si>
    <t>Повышение качества и доступности предоставляемых муниципальных услуг, упрощение процедуры и сокращение сроков их оказания, снижение административных издержек со стороны граждан и организаций, связанных с их получением, внедрение единых стандартов обслуживания граждан. Повышение качества административно-управленческих процессов; обеспечение требуемого уровня информационной безопасности</t>
  </si>
  <si>
    <t>Проведение мониторинга качества и доступности предоставляемых муниципальных услуг</t>
  </si>
  <si>
    <t>Главные распорядители средств местного бюджета</t>
  </si>
  <si>
    <t>Повышение качества и доступности предоставляемых муниципальных услуг</t>
  </si>
  <si>
    <t>Раздел 5. Развитие системы муниципального финансового контроля</t>
  </si>
  <si>
    <t>Разработка порядка осуществления ведомственного контроля за деятельностью муниципальных учреждений Пушкинского муниципального района</t>
  </si>
  <si>
    <t>Наличие достоверной информации о финансовой деятельности органов местного самоуправления Пушкинского муниципального района</t>
  </si>
  <si>
    <t>Разработка проектов нормативных правовых актов и ведомственных актов, регулирующих осуществление финансового контроля</t>
  </si>
  <si>
    <t>Счетная палата, Совет депутатов (по согласо-ванию), Комитет по финансовой и налоговой политике, Правовое управление</t>
  </si>
  <si>
    <t>Повышение качества осуществления финансового контроля</t>
  </si>
  <si>
    <t>Осуществление проверок состояния ведомственного контроля у главных распорядителей бюджетных средств</t>
  </si>
  <si>
    <t>(по отдельному плану)</t>
  </si>
  <si>
    <t>Комитет по финансовой и налоговой политике, Счетная палата (по согласованию)</t>
  </si>
  <si>
    <t>Снижение нецелевого, неэффективного использования финансовых средств</t>
  </si>
  <si>
    <t>Осуществление контроля за использованием средств местного бюджета путем проведения проверок за операциями с бюджетными средствами главных распорядителей и получателей бюджетных средств, за соблюдением получателями бюджетных инвестиций и муниципальных гарантий условий выделения, получения, целевого использования и возврата бюджетных средств</t>
  </si>
  <si>
    <t>Снижение нецелевого неэффективного использования финансовых средств</t>
  </si>
  <si>
    <t>Разработка порядка размещения информационных материалов о результатах финансового контроля</t>
  </si>
  <si>
    <t>Комитет по финансовой и налоговой политике, Контрольно-ревизионный отдел, Счетная палата, Совет депутатов (по согласованию)</t>
  </si>
  <si>
    <t>Снижение уровня коррупции</t>
  </si>
  <si>
    <t>Подготовка предложений по организации повышения квалификации работников, осуществляющих муниципальный финансовый контроль</t>
  </si>
  <si>
    <t>Раздел 6. Совершенствование системы муниципальных закупок</t>
  </si>
  <si>
    <t>Разработка проектов типовых муниципальных контрактов и договоров для бюджетных учреждений на поставки товаров, выполнение работ, оказание услуг</t>
  </si>
  <si>
    <t>Отдел муниципального заказа, Правовое управление</t>
  </si>
  <si>
    <t>Снижение нарушений действующего законодательства при заключении муниципальных контрактов</t>
  </si>
  <si>
    <t>Осуществление проверок исполнения законодательства по размещению заказов на поставку товаров, выполнение работ, оказание услуг муниципальными заказчиками Пушкинского муниципального района</t>
  </si>
  <si>
    <t>Контрольно-ревизионный отдел Администрации Пушкинского муниципального района</t>
  </si>
  <si>
    <t>Снижение нецелевого, неэффективного использования бюджетных средств</t>
  </si>
  <si>
    <t>Раздел 7. Развитие информационных систем управления финансами</t>
  </si>
  <si>
    <t>Модернизация имеющихся информационных баз и внедрение новых программных продуктов для объединения информационных потоков</t>
  </si>
  <si>
    <t>Комитет по финансовой и налоговой политике, Отдел информационных технологий и телекоммуникаций</t>
  </si>
  <si>
    <t>Повышение эффективности информационного межведомственного взаимодействия по вопросам финансовой деятельности</t>
  </si>
  <si>
    <t xml:space="preserve">Раздел 8. Организация реализации Программы Пушкинского муниципального района по повышению эффективности </t>
  </si>
  <si>
    <t>бюджетных расходов на период до 2012 года</t>
  </si>
  <si>
    <t>Разработка ведомственных планов повышения эффективности бюджетных расходов</t>
  </si>
  <si>
    <t>До 15 мая 2012 года</t>
  </si>
  <si>
    <t>Повышение эффективности и результативности расходов бюджета Пушкинского муниципального района</t>
  </si>
  <si>
    <t>Программные мероприятия долгосрочной целевой программы «Повышение эффективности бюджетных расходов Пушкинского муниципального района на период до 2012 года (включительно)»</t>
  </si>
  <si>
    <t>Водоснабжение</t>
  </si>
  <si>
    <t>Водоотведение</t>
  </si>
  <si>
    <t>№   п/п</t>
  </si>
  <si>
    <t>Виды работ согласно программе</t>
  </si>
  <si>
    <t xml:space="preserve">Утверждено программой </t>
  </si>
  <si>
    <t xml:space="preserve">Реконструкция и модернизация ВНС № 16 Правда, ул.Фабричная </t>
  </si>
  <si>
    <t>Модернизация  водопровода по Московскому проспекту и улице Чехова</t>
  </si>
  <si>
    <t>Установка ЧРП  ВНС №20 Пушкинский р-н, с.Ельдигино</t>
  </si>
  <si>
    <t>Реконструкция и модернизация ВНС № 22 п.Ашукино, ул.Чкалова</t>
  </si>
  <si>
    <t>Реконструкция и модернизация ВНС № 27 п.Софрино ул. Сетевая д.7</t>
  </si>
  <si>
    <t>Установка ЧРП  ВНС №10 Пушкинский р-н, п.Лесные Поляны ул.Ленина д.6</t>
  </si>
  <si>
    <t xml:space="preserve">Установка плавного пуска  ВНС №11 Пушкинский р-н, п. Черкизово ул.Западная </t>
  </si>
  <si>
    <t xml:space="preserve">Установка ЧРП  ВНС №39 Пушкинский р-н, п.Зверосовхоз </t>
  </si>
  <si>
    <t>Реконструкция  имодернизация КНС № 3 г.Пушкино, 1й Акуловский пр-д д.15</t>
  </si>
  <si>
    <t>Реконструкция  КНС № 27 г.Пушкино, Новокудринское ш.</t>
  </si>
  <si>
    <t>Реконструкция  имодернизация КНС № 17 п.Правдинский, ул.Лесная ФГНУ "Росинформагротех"</t>
  </si>
  <si>
    <t>Ремонт и восстановление колодцев с.п.Ельдигино</t>
  </si>
  <si>
    <t xml:space="preserve">Реконструкция и модернизация КНС №25 Пушкинский р-н, п. Софрино ул.Спортивная </t>
  </si>
  <si>
    <t xml:space="preserve">Реконструкция и модернизация КНС №30 Пушкинский р-н, п.Ашукино ул.Гоголя </t>
  </si>
  <si>
    <t>Реконструкция и модернизация КНС № 19 Пушкинский р-н, п. Челюскинский ул.Садовая д.25/1</t>
  </si>
  <si>
    <t>Реконструкция и модернизация КНС  п.Царево</t>
  </si>
  <si>
    <t>Реконструкция и модернизация КНС № 23 п.Зеленоградский, ул.Минвнешторг</t>
  </si>
  <si>
    <t xml:space="preserve">
Программные мероприятия на 2012г. 
Инвестиционная программа МУП «Пушкинский водоканал» «Развитие системы водоснабжения и водоотведения Пушкинского муниципального района Московской области на 2009-2014гг.» 
</t>
  </si>
  <si>
    <t>(без НДС)</t>
  </si>
  <si>
    <t>N  п/п</t>
  </si>
  <si>
    <t xml:space="preserve">Наименование  мероприятий (направлений)        </t>
  </si>
  <si>
    <t>Сумма, тыс.руб.</t>
  </si>
  <si>
    <t>Городское поселение  Пушкино</t>
  </si>
  <si>
    <t xml:space="preserve"> ВСЕГО: </t>
  </si>
  <si>
    <t>Разработка предпроектных решений и обосновывающих материалов к схеме теплоснабжения г.Пушкино</t>
  </si>
  <si>
    <t xml:space="preserve">котельная 1-ый Акуловский проезд д.3а </t>
  </si>
  <si>
    <t xml:space="preserve">Реконструкция   узла учета газа. Установка системы контроля загазованности СО (СН). </t>
  </si>
  <si>
    <t>Городское поселение Зеленоградское</t>
  </si>
  <si>
    <t xml:space="preserve">газовая котельная Шоссейная </t>
  </si>
  <si>
    <t>Проект и реконструкция  теплотрассы с изменением способа прокладки.</t>
  </si>
  <si>
    <t xml:space="preserve">Сельское поселение  Тарасовкое </t>
  </si>
  <si>
    <t>п.Челюскинский котельная  «Челюскинская ул. Тракторная д.1</t>
  </si>
  <si>
    <t xml:space="preserve">котельная «Мосэнерго » </t>
  </si>
  <si>
    <t xml:space="preserve">Реконструкция  узла учета газа. Установка системы контроля загазованности СО (СН). </t>
  </si>
  <si>
    <t xml:space="preserve">котельная «Микрорайон » </t>
  </si>
  <si>
    <t xml:space="preserve">котельная «Росхмель» </t>
  </si>
  <si>
    <t>Реконструкция  узла учета газа. Установка системы контроля загазованности СО (СН).</t>
  </si>
  <si>
    <t>Котельная газовая Барково</t>
  </si>
  <si>
    <t xml:space="preserve">Реконструкция узла учета газа. Установка системы контроля загазованности СО (СН). </t>
  </si>
  <si>
    <t xml:space="preserve">Котельная  газовая Царево </t>
  </si>
  <si>
    <t xml:space="preserve">Городское поселение Правдинский </t>
  </si>
  <si>
    <t>Котельная газовая п.Правдинский ул. Ленина 15/1</t>
  </si>
  <si>
    <t xml:space="preserve">Проект и  реконструкция   узла учета газа  Установка системы загазованности СО (СН) </t>
  </si>
  <si>
    <t xml:space="preserve">Сельское поселение Ельдигино </t>
  </si>
  <si>
    <t>Котельная газовая п.Ельдигино</t>
  </si>
  <si>
    <t>Котельная газовая п.Черкизово, ул.Трудова 31</t>
  </si>
  <si>
    <t xml:space="preserve">Программные мероприятия на 2012г. 
 Инвестиционной программы  "Модернизация и развития системы теплоснабжения МУП «Теплосеть» на 2011-2013 г.г."                                                                                       </t>
  </si>
  <si>
    <r>
      <t xml:space="preserve">Городское поселение </t>
    </r>
    <r>
      <rPr>
        <b/>
        <sz val="12"/>
        <rFont val="Times New Roman"/>
        <family val="1"/>
        <charset val="204"/>
      </rPr>
      <t>Черкизово</t>
    </r>
  </si>
  <si>
    <t>Инвестиционная программа МУП «Пушкинский водоканал» «Развитие системы водоснабжения и водоотведения Пушкинского муниципального района Московской области на 2009-2014г.г.»</t>
  </si>
  <si>
    <t xml:space="preserve">Реконструкция и модернизация ВНС № 5 Мамонтовка, ул.Рабочая д.5 </t>
  </si>
  <si>
    <t xml:space="preserve">Реконструкция и модернизация ст. подкачки № 9 Пушкино, ул. Горького  д.4 </t>
  </si>
  <si>
    <t xml:space="preserve">Реконструкция и модернизация ст. подкачки № 25 Пушкино, 1й Фабричный пр-зд д.10 </t>
  </si>
  <si>
    <t xml:space="preserve">Реконструкция и модернизация ст. подкачки № 15 Пушкино, Тургенева  д.20 </t>
  </si>
  <si>
    <t xml:space="preserve">Реконструкция и модернизация ст. подкачки № 33 Пушкино, Московский пр-т д.52 </t>
  </si>
  <si>
    <t xml:space="preserve">Реконструкция и модернизация ст. подкачки № 5 Пушкино, Чехова  д.33/9 </t>
  </si>
  <si>
    <t xml:space="preserve">Реконструкция и модернизация ст. подкачки № 29 Пушкино, 2я Серебрянская  д.10 </t>
  </si>
  <si>
    <t xml:space="preserve">Реконструкция и модернизация ст. подкачки № 13 Пушкино, мкр. Дзержинец д.32 </t>
  </si>
  <si>
    <t xml:space="preserve">Реконструкция и модернизация ст. подкачки № 10 Пушкино, мкр. И.Арманд  детский сад </t>
  </si>
  <si>
    <t>Реконструкция и модернизация ст. подкачки № 35 Пушкино, мкр. Кудринка ул.Чапаева</t>
  </si>
  <si>
    <t xml:space="preserve">Реконструкция и модернизация ст. подкачки № 27 Пушкино, 50 лет Комсомола  д.41 </t>
  </si>
  <si>
    <t xml:space="preserve">Реконструкция и модернизация ст. подкачки № 8 Пушкино, Московский пр-т д.20 </t>
  </si>
  <si>
    <t xml:space="preserve">Реконструкция и модернизация ст. подкачки №26 Пушкино ул.Чехова д.16а </t>
  </si>
  <si>
    <t xml:space="preserve">Реконструкция и модернизация ВНС № 3 Клязьма, ул.Данилевского д.7 </t>
  </si>
  <si>
    <t>Установка дополнительных резервуаров с оборудованием КНС № 6 Пушкино, ул.Институтская ВНИИЛМ</t>
  </si>
  <si>
    <t>Установка дополнительных резервуаров с оборудованием КНС № 5 мкр. Клязьма ул.Грибоедова</t>
  </si>
  <si>
    <t>ИТОГО по Пушкинскому муниц.району:</t>
  </si>
  <si>
    <t xml:space="preserve">   Вид услуги</t>
  </si>
  <si>
    <t xml:space="preserve">        Мероприятие</t>
  </si>
  <si>
    <t>водоснабжение</t>
  </si>
  <si>
    <t>Проектные и строительные работы по прокладке водопроводных сетей</t>
  </si>
  <si>
    <t xml:space="preserve"> Д 300 мм с устройством дюкера через р.Уча </t>
  </si>
  <si>
    <t xml:space="preserve">от ВНС №12 по адресу: </t>
  </si>
  <si>
    <t>г. Пушкино, ул. Октябрьская, д.24 (ШУРС) по Кудринскому шоссе протяжённостью 1200 м</t>
  </si>
  <si>
    <t xml:space="preserve">Проектирование </t>
  </si>
  <si>
    <t xml:space="preserve">и строительные работы </t>
  </si>
  <si>
    <t xml:space="preserve">с целью закольцовки водопроводной сети </t>
  </si>
  <si>
    <t xml:space="preserve">«м-н Клязьма - м-н Звягино» от ВНС №3  по адресу: </t>
  </si>
  <si>
    <t>г. Пушкино, м-н Клязьма,</t>
  </si>
  <si>
    <t xml:space="preserve">ул. Данилевского, д.7 </t>
  </si>
  <si>
    <t>до  ВНС №7 по адресу:</t>
  </si>
  <si>
    <t xml:space="preserve">г. Пушкино, м-н Звягино, </t>
  </si>
  <si>
    <t xml:space="preserve">ул. Кирова, д.4  Д 150 мм протяжённостью 100 м </t>
  </si>
  <si>
    <t xml:space="preserve">с проколом под железной дорогой в целях улучшения качества питьевой воды </t>
  </si>
  <si>
    <t>до норм СанПин 2.1.4.1074 «Вода питьевая – 0,3 м и стабилизации давления в в/сети.</t>
  </si>
  <si>
    <t>Разработка проектно-сметной документации</t>
  </si>
  <si>
    <t>и реконструкция ВНС №14 по адресу:  Пушкинский р-н,</t>
  </si>
  <si>
    <t>пос. Правдинский,</t>
  </si>
  <si>
    <t>ул. Пушкина, д.13 (около техникума).</t>
  </si>
  <si>
    <t>водоотведение</t>
  </si>
  <si>
    <t xml:space="preserve">Проектно-сметные работы </t>
  </si>
  <si>
    <t xml:space="preserve">и реконструкция КНС №8 </t>
  </si>
  <si>
    <t xml:space="preserve">с увеличением мощности </t>
  </si>
  <si>
    <t xml:space="preserve">по адресу: г. Пушкино, </t>
  </si>
  <si>
    <t xml:space="preserve">м-н Заветы Ильича, </t>
  </si>
  <si>
    <t xml:space="preserve">ул. Островского, д.10а. </t>
  </si>
  <si>
    <t>очистка стоков</t>
  </si>
  <si>
    <t>и реконструкция очистных сооружений д. Коптелино Пушкинского района</t>
  </si>
  <si>
    <t xml:space="preserve"> с увеличением мощности.</t>
  </si>
  <si>
    <t xml:space="preserve">Объем финансирования Подпрограммы </t>
  </si>
  <si>
    <t xml:space="preserve">Субсидии на уплату процента по кредитам </t>
  </si>
  <si>
    <t>Наименование показателя</t>
  </si>
  <si>
    <t xml:space="preserve">2012г. </t>
  </si>
  <si>
    <r>
      <t xml:space="preserve">Задача: </t>
    </r>
    <r>
      <rPr>
        <sz val="12"/>
        <color theme="1"/>
        <rFont val="Times New Roman"/>
        <family val="1"/>
        <charset val="204"/>
      </rPr>
      <t>обеспечение доступа крестьянско-фермерским хозяйствам (КФХ)  и личным подсобным хозяйствам (ЛПХ) к кредитным ресурсам.</t>
    </r>
  </si>
  <si>
    <t>В крестьянско-фермерских хозяйствах (КФХ) и личных подсобных хозяйствах  (ЛПХ) Пушкинского муниципального района производится, по оценке численности поголовья и посевных площадей, около 1500 т молока, 80-100 т мяса, 8500 т картофеля и овощей. Площадь земель под крестьянско-фермерскими хозяйствами (КФХ) составляет 560 га. Личные подсобные хозяйства (ЛПХ), а это огороды граждан, проживающих в сельской местности, а также садовые и огородные товарищества, занимают площадь около 3000 га.</t>
  </si>
  <si>
    <t xml:space="preserve">Программные мероприятия долгосрочной целевой программы «Развитие сельского хозяйства
 Пушкинского муниципального района 
на 2009-2012 годы»
</t>
  </si>
  <si>
    <t>2013 - 2020</t>
  </si>
  <si>
    <t>2012 - 2015</t>
  </si>
  <si>
    <t>2012−2012</t>
  </si>
  <si>
    <r>
      <t xml:space="preserve">Общий объем средств, необходимых для реализации Программных мероприятий –
 </t>
    </r>
    <r>
      <rPr>
        <b/>
        <sz val="12"/>
        <color rgb="FF000000"/>
        <rFont val="Times New Roman"/>
        <family val="1"/>
        <charset val="204"/>
      </rPr>
      <t>66 286,0 тыс. руб.,</t>
    </r>
  </si>
  <si>
    <r>
      <t xml:space="preserve">средства областного бюджета** – 
</t>
    </r>
    <r>
      <rPr>
        <b/>
        <sz val="12"/>
        <color rgb="FF000000"/>
        <rFont val="Times New Roman"/>
        <family val="1"/>
        <charset val="204"/>
      </rPr>
      <t>3 0904,0</t>
    </r>
    <r>
      <rPr>
        <b/>
        <sz val="12"/>
        <color theme="1"/>
        <rFont val="Times New Roman"/>
        <family val="1"/>
        <charset val="204"/>
      </rPr>
      <t xml:space="preserve"> тыс. руб.,</t>
    </r>
  </si>
  <si>
    <t>реализации</t>
  </si>
  <si>
    <t>Ответственные исполнители</t>
  </si>
  <si>
    <t>1. Мероприятия,    направленные    па    сокращение    административных  барьеров</t>
  </si>
  <si>
    <t>Принятие и внедрение административных регламентов исполнения  муниципальных функций</t>
  </si>
  <si>
    <t>Июль 2012г.</t>
  </si>
  <si>
    <t>Функциональные и отраслевые органы администрации района,</t>
  </si>
  <si>
    <t>администрации городских и сельских поселений</t>
  </si>
  <si>
    <t>Осуществление  контроля  за соблюдением требований антимонопольного законодательства при принятии органами местного самоуправления нормативных правовых актов</t>
  </si>
  <si>
    <t>2012-2015г.г.</t>
  </si>
  <si>
    <t>Администрация Пушкинского муниципального района,</t>
  </si>
  <si>
    <t>Обеспечение потребностей предпринимателей в доступе к информации и информационном взаимодействии с органами местного самоуправления</t>
  </si>
  <si>
    <t>Отдел потребительского рынка и содействия развитию малого и среднего предпринимательства</t>
  </si>
  <si>
    <t>Проведение консультаций с представителями бизнеса, направленных на выявление и устранение препятствий для осуществления предпринимательской деятельности на ключевых рынках Пушкинского муниципального района</t>
  </si>
  <si>
    <t>Размещение сведений о предоставляемых муниципальных  услугах (функциях)</t>
  </si>
  <si>
    <t xml:space="preserve">Функциональные и отраслевые органы администрации района, </t>
  </si>
  <si>
    <t>Разработка методических рекомендаций для предпринимателей, участвующих в муниципальных закупках и их размещение на официальном сайте Администрации Пушкинского муниципального района Московской области</t>
  </si>
  <si>
    <t>2012-2015 г.г.</t>
  </si>
  <si>
    <t>Отдел муниципального заказа</t>
  </si>
  <si>
    <t>Организация методической помощи предпринимателям в режиме Он-лайн по вопросам закупок товаров, работ, услуг для муниципальных нужд</t>
  </si>
  <si>
    <t>Управление здравоохранения администрации района</t>
  </si>
  <si>
    <t>Проведение анализа и исключение избыточных административных барьеров при выделении земельных участков под строительство инфраструктурных объектов и при процедурах согласования проектно-сметной документации</t>
  </si>
  <si>
    <t>Управление строительства архитектуры и градостроительного регулирования;</t>
  </si>
  <si>
    <t>Обеспечение равного доступа организаций, занятых в сфере розничной торговли, к оптовым поставкам</t>
  </si>
  <si>
    <t>Проведение «круглых столов», совещаний с участием представителей администрации городских и сельских поселений, а также руководителей управляющих компаний, муниципальных унитарных предприятий жилищно – коммунального хозяйства по вопросам, возникающим при управлении многоквартирными домами</t>
  </si>
  <si>
    <t>Комитет по вопросам ЖКХ и дорожной деятельности,</t>
  </si>
  <si>
    <t>Организация участия лиц, осуществляющих управление многоквартирными домами в мероприятиях, направленных на повышение уровня квалификации</t>
  </si>
  <si>
    <t>Обеспечение информационной прозрачности деятельности организаций коммунального комплекса</t>
  </si>
  <si>
    <t>Главы городских и сельских поселений</t>
  </si>
  <si>
    <t>2. Мероприятия,     направленные    на    сокращение    прямого    участия органов местного самоуправления в хозяйственной деятельности</t>
  </si>
  <si>
    <t>Приватизация унитарных предприятий Пушкинского района путем преобразования их в открытые акционерные общества, продажи пакетов акций</t>
  </si>
  <si>
    <t xml:space="preserve">Комитет по управлению имуществом </t>
  </si>
  <si>
    <t>Оптимизация структуры  имущества района и функций хозяйствующих субъектов</t>
  </si>
  <si>
    <t xml:space="preserve">Формирование информации о промышленных предприятиях, осуществляющих деятельность на территории Пушкинского муниципального района Московской области, с указанием контактной информации предприятия и номенклатуры выпускаемой продукции. </t>
  </si>
  <si>
    <t>Размещение в данном разделе информации об инфраструктурных площадках, предназначенных для размещения предприятий приоритетных отраслей промышленности и АПК, а также инфраструктурных предприятий</t>
  </si>
  <si>
    <t xml:space="preserve">Формирование информации о предприятиях жилищно-коммунального комплекса с указанием контактной информации предприятия и номенклатуры выпускаемой продукции. </t>
  </si>
  <si>
    <t>Осуществление мониторинга информации о состоянии и развитии потребительского рынка товаров и услуг</t>
  </si>
  <si>
    <t>Размещение информации о  потребительских ценах на основные продовольственные и непродовольственные товары  на сайте Администрации Пушкинского муниципального района Московской области</t>
  </si>
  <si>
    <t>ежемесячно</t>
  </si>
  <si>
    <t>Отдел потребительского рынка и содействия развитию малого и среднего предпринимательства;</t>
  </si>
  <si>
    <t>Отдел информационных технологий и телекоммуникаций</t>
  </si>
  <si>
    <t>Формирование информации о частных медицинских организациях, осуществляющих деятельность на территории муниципального района, с указанием контактной информации предприятия и перечнем оказываемых медицинских услуг</t>
  </si>
  <si>
    <t>Осуществление мониторинга информации о состоянии и развитии оказания услуг по отрасли здравоохранение</t>
  </si>
  <si>
    <t>Разработка схемы годового отчета для сбора статистических данных в кабинет медицинской статистики</t>
  </si>
  <si>
    <t>Размещение информации о ценах на основные медицинские услуги муниципальных учреждений здравоохранения на сайте администрации Пушкинского муниципального района</t>
  </si>
  <si>
    <t>Управление здравоохранения администрации района;</t>
  </si>
  <si>
    <t>Руководители  муниципальных учреждений здравоохранения</t>
  </si>
  <si>
    <t>Обеспечение доступа граждан к информации о деятельности органов местного самоуправления Пушкинского района Московской области</t>
  </si>
  <si>
    <t>Администрация ПМР</t>
  </si>
  <si>
    <t>Увеличение степени информационной открытости при формировании муниципальным районом технических заданий на разработку инвестиционных программ субъектов естественных монополий</t>
  </si>
  <si>
    <t>Управление делами администрации ПМР,</t>
  </si>
  <si>
    <t>Упрощение порядка предоставления услуг населению и хозяйствующим субъектам путём запуска механизмов автоматизированного заполнения форм (бланков)</t>
  </si>
  <si>
    <t>Функциональные и отраслевые органы администрации</t>
  </si>
  <si>
    <t>Обеспечение равных условий доступа к муниципальным заказам для участников размещения заказов путем перехода к использованию открытых аукционов в электронной форме в качестве основной формы торгов</t>
  </si>
  <si>
    <t>Отдел муниципального заказа администрации района</t>
  </si>
  <si>
    <t>Создание условий для оперативного обеспечения доступа к информации о развитии Пушкинского муниципального района  и обеспеченности инженерной инфраструктурой</t>
  </si>
  <si>
    <t xml:space="preserve">Комитет по вопросам ЖКХ и дорожной деятельности </t>
  </si>
  <si>
    <t>Публикация  проектов программ экономического и социального развития, программ инвестиционного развития и развития приоритетных отраслей Пушкинского муниципального района</t>
  </si>
  <si>
    <t>Управление делами администрации ПМР</t>
  </si>
  <si>
    <t>Формирование на официальном сайте администрации Пушкинского муниципального района информации о проведении открытых торгов на право владения и (или) пользования (аренды и т.п.) объектами муниципальной собственности</t>
  </si>
  <si>
    <t>Комитет по управлению имуществом администрации района</t>
  </si>
  <si>
    <t>Систематизация данных об объектах муниципальной собственности, постановка на кадастровый учет объектов недвижимости,  находящихся в муниципальной собственности</t>
  </si>
  <si>
    <t>Повышение эффективности процедуры передачи объектов коммунального хозяйства  в частное управление и информированности компаний о возможностях и перспективах рынка частного управления коммунальным хозяйством</t>
  </si>
  <si>
    <t xml:space="preserve">Комитет по управлению имуществом администрации района, </t>
  </si>
  <si>
    <t>Обеспечение доступа граждан к информации о деятельности муниципальных учреждений здравоохранения</t>
  </si>
  <si>
    <t>Проведение совещаний и семинаров с руководителями субъектов среднего и малого бизнеса по вопросам участия в системе обязательного медицинского страхования</t>
  </si>
  <si>
    <t>1 раз в год</t>
  </si>
  <si>
    <t>Обеспечение равных условий доступа к муниципальным заданиям на оказание медицинской помощи для муниципальных и частных учреждений здравоохранения</t>
  </si>
  <si>
    <t>С 2013 года</t>
  </si>
  <si>
    <t>Привлечение к проведению научно-практических конференций с изданием сборника статей по отрасли здравоохранение</t>
  </si>
  <si>
    <t>Проведение Дня медицинского работника, конкурсов «Лучший по профессии» с участием работников частных учреждений здравоохранения</t>
  </si>
  <si>
    <t>Ежегодно</t>
  </si>
  <si>
    <t>Участие частных медицинских фирм в профориентационной работе среди школьников</t>
  </si>
  <si>
    <t>Управление образования администрации района</t>
  </si>
  <si>
    <t xml:space="preserve">Программные мероприятия программы
«Развитие конкуренции в Пушкинском муниципальном районе Московской области на 2012-2015 годы»
</t>
  </si>
  <si>
    <r>
      <t>3.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3"/>
        <color rgb="FF000000"/>
        <rFont val="Times New Roman"/>
        <family val="1"/>
        <charset val="204"/>
      </rPr>
      <t>Мероприятия, направленные на организацию сбора и публикации информации о потребностях  в товарах и услугах в целях привлечения новых предпринимателей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</si>
  <si>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3"/>
        <color rgb="FF000000"/>
        <rFont val="Times New Roman"/>
        <family val="1"/>
        <charset val="204"/>
      </rPr>
      <t>Мероприятия, направленные на повышение информационной  прозрачности деятельности органов местного  самоуправления, включая публикацию основных процедур и результатов  деятельности</t>
    </r>
  </si>
  <si>
    <t>Долгосрочна целевая программа
«Развитие конкуренции в Пушкинском муниципальном районе Московской области на 2012-2015 годы»</t>
  </si>
  <si>
    <t>2012-2014г.</t>
  </si>
  <si>
    <t>Инвестиционная программа МУП «Пушкинский «Водоканал» «Развитие системы водоснабжения и водоотведения Пушкинского муниципального района Московской области на  2010 – 2012гг.. за счет платы на подключение к инженерным сетям водопроводно- канализационного хозяйства».</t>
  </si>
  <si>
    <t>Объем финансирования корректируется с учетом возможностей бюджетов на  соответствующий финансовый год. Финансирование предусмотрено на участников программы 2011г., на участников 2012г. средства предусмотренны только из местного бюджета.</t>
  </si>
  <si>
    <t xml:space="preserve">Комитет по экономике </t>
  </si>
  <si>
    <t>Комитет по экономике, Управление по связям с общественностью</t>
  </si>
  <si>
    <t>Программные мероприятия Инвестиционной программы МУП «Пушкинский «Водоканал» «Развитие системы водоснабжения и водоотведения Пушкинского муниципального района Московской области на  2010 – 2012гг.. за счет платы на подключение к инженерным сетям водопроводно- канализационного хозяйства».</t>
  </si>
  <si>
    <t>* Средства предусмотренны на 1 семью (участника 2011г.)</t>
  </si>
  <si>
    <t xml:space="preserve">Поддержка племенного животноводства </t>
  </si>
  <si>
    <t xml:space="preserve">Поддержка молочного животноводства  </t>
  </si>
  <si>
    <t xml:space="preserve">Субсидии на содержание бычков на мясо старше 1 года 
</t>
  </si>
  <si>
    <t>Плата за подключение</t>
  </si>
  <si>
    <t>Надбавка к тарифу</t>
  </si>
  <si>
    <t>Собственные и заёмные средства</t>
  </si>
  <si>
    <t xml:space="preserve"> (тыс. руб.)</t>
  </si>
  <si>
    <t xml:space="preserve"> № п/п</t>
  </si>
  <si>
    <t xml:space="preserve">    Объём финансирования</t>
  </si>
  <si>
    <t xml:space="preserve">      Источник финансирования</t>
  </si>
  <si>
    <t>Всего  сумма затрат на    объект</t>
  </si>
  <si>
    <t>Ввод в эксплуатацию детского сада    в пос.  Лесные  Поляны</t>
  </si>
  <si>
    <t>на гражданское и патриотическое воспитание молодежи</t>
  </si>
  <si>
    <t>на оказание помощи деятельности военно - патриотических Клубов района и города</t>
  </si>
  <si>
    <t>Капитальное строительство</t>
  </si>
  <si>
    <t>- г.п.Пушкино (3)</t>
  </si>
  <si>
    <t>-г.п. Черкизово (2)</t>
  </si>
  <si>
    <t>-г.п. Ашукино (1)</t>
  </si>
  <si>
    <t>- г.п. Зеленоградский (1)</t>
  </si>
  <si>
    <t>-с.п. Ельдигинское (1)</t>
  </si>
  <si>
    <t>- г.п. Правдинский (1)</t>
  </si>
  <si>
    <t>-г.п. Лесной (1)</t>
  </si>
  <si>
    <t>Строительство школ</t>
  </si>
  <si>
    <t xml:space="preserve"> г.Пушкино (2)</t>
  </si>
  <si>
    <t xml:space="preserve"> Капитальный ремонт учреждений образования</t>
  </si>
  <si>
    <t>Ремонт и  оснащение используемых не по назначению (или свободных)  помещений ДОУ для открытия дополнительных групп:</t>
  </si>
  <si>
    <t>- МОУ «Начальная школа – детский сад               № 56 «Родничок»</t>
  </si>
  <si>
    <t>- МОУ «Леснополянская средняя общеобразовательая школа»</t>
  </si>
  <si>
    <t>Капитальный ремонт  и строительство прогулочных веранд в МДОУ:</t>
  </si>
  <si>
    <t>- МДОУ №42 «Рябинка»          ( 2шт.)</t>
  </si>
  <si>
    <t>- МДОУ №61 «Дружба»           (2 шт.)</t>
  </si>
  <si>
    <t>-МДОУ № 64 «Мальвина»       (1 шт.)</t>
  </si>
  <si>
    <t>-МДОУ № 65 «Березка»           (2 шт.)</t>
  </si>
  <si>
    <t>- МОУ  «Гимназия №4»</t>
  </si>
  <si>
    <t>- МОУ «Правдинская средняя школа № 2»</t>
  </si>
  <si>
    <t>Капитальный ремонт спортивных залов  образовательных учреждений:</t>
  </si>
  <si>
    <t>- МДОУ № 4 «Золотая рыбка»</t>
  </si>
  <si>
    <t>- МДОУ № 13 «Одуванчик»</t>
  </si>
  <si>
    <t>-МДОУ № 18 «Росинка»</t>
  </si>
  <si>
    <t>-МДОУ № 23 «Ромашка»</t>
  </si>
  <si>
    <t>- МДОУ № 54 «Светлячок»</t>
  </si>
  <si>
    <t>-МДОУ № 65 «Березка»</t>
  </si>
  <si>
    <t>- МОУ  «Начальная школа – детский сад  № 1 «Колокольчик»</t>
  </si>
  <si>
    <t>- МОУ «Начальная школа – детский сад    № 56 «Родничок»</t>
  </si>
  <si>
    <t>- МОУ «Пушкинская СОШ №6»</t>
  </si>
  <si>
    <t>-МОУ «Пушкинская  СОШ № 9»</t>
  </si>
  <si>
    <t>- МОУ «Пушкинская  СОШ № 12»</t>
  </si>
  <si>
    <t>- МОУ «Пушкинская  СОШ №14»</t>
  </si>
  <si>
    <t>-МОУ «Пушкинская СОШ № 15»</t>
  </si>
  <si>
    <t>- МОУ «Правдинская СОШ № 2»</t>
  </si>
  <si>
    <t>-МОУ  «Царевская ООШ»</t>
  </si>
  <si>
    <t>-МОУ  «Братовщинская СОШ»</t>
  </si>
  <si>
    <t>-МОУ «Леснополянская СОШ»</t>
  </si>
  <si>
    <t>-МОУ «Софринская СОШ № 2»</t>
  </si>
  <si>
    <t>- МОУ  «Пушкинская школа – интернат 8 вида»</t>
  </si>
  <si>
    <t>-МОУ «Черкизовская  СОШ»</t>
  </si>
  <si>
    <t>-МОУ «Ашукинская СОШ»</t>
  </si>
  <si>
    <t>- МОУ «Зеленоградская ООШ»</t>
  </si>
  <si>
    <t>- МОУ «Средняя  школа  пос. Лесной»</t>
  </si>
  <si>
    <t>- МДОУ № 66  «Ёлочка»</t>
  </si>
  <si>
    <t>- МДОУ № 64 «Мальвина»</t>
  </si>
  <si>
    <t>- МОУ  «Пушкинская СОШ № 1»</t>
  </si>
  <si>
    <t>- МОУ  «Пушкинская СОШ № 6»</t>
  </si>
  <si>
    <t>Капитальный ремонт приточно-вытяжной вентиляции</t>
  </si>
  <si>
    <t>-МДОУ №42 «Рябинка»</t>
  </si>
  <si>
    <t>2.14.</t>
  </si>
  <si>
    <t>- МОУ  «Пушкинская СОШ №2»</t>
  </si>
  <si>
    <t>-МОУ «Пушкинская СОШ № 3»</t>
  </si>
  <si>
    <t>- МОУ « Гимназия №4 г. Пушкино»</t>
  </si>
  <si>
    <t>- МОУ «Пушкинская СОШ №5»</t>
  </si>
  <si>
    <t>- МОУ «Пушкинская  СОШ №7»</t>
  </si>
  <si>
    <t>- МОУ «Пушкинская  СОШ №9»</t>
  </si>
  <si>
    <t>- МОУ «Пушкинская  СОШ №12»</t>
  </si>
  <si>
    <t>- МОУ «Челюскинская СОШ»</t>
  </si>
  <si>
    <t>- МОУ «Леснополянская   СОШ»</t>
  </si>
  <si>
    <t>-МОУ  «СОШ  пос. Лесной»</t>
  </si>
  <si>
    <t>Ремонт и оснащение  кабинета ОИВТ</t>
  </si>
  <si>
    <t>- МОУ «Царевская ООШ»</t>
  </si>
  <si>
    <t>Ремонт внутренних помещений</t>
  </si>
  <si>
    <t>-МДОУ № 5</t>
  </si>
  <si>
    <t>- МОУ «Начальная школа –детский сад               № 1 «Колокольчик»</t>
  </si>
  <si>
    <t>Ремонт систем канализации, отопления,   холодного и горячего водоснабжения</t>
  </si>
  <si>
    <t>Асфальтирование  территорий образовательных учреждений</t>
  </si>
  <si>
    <t>-МДОУ № 13  «Одуванчик»</t>
  </si>
  <si>
    <t>-МДОУ № 61 «Дружба»</t>
  </si>
  <si>
    <t>-МОУ ДОД  «Станция юных  техников»</t>
  </si>
  <si>
    <t>-МОУ «Царевская ООШ»</t>
  </si>
  <si>
    <t>- МДОУ  № 44  «Соловушка»</t>
  </si>
  <si>
    <t xml:space="preserve">        2011</t>
  </si>
  <si>
    <t>Ремонт  ограждающих панелей, канализации, электрики</t>
  </si>
  <si>
    <t>- МОУ «Пушкинская СОШ № 6»</t>
  </si>
  <si>
    <t>-МДОУ № 6 «Улыбка»</t>
  </si>
  <si>
    <t>Ремонт  зданий  образовательных  учреждений</t>
  </si>
  <si>
    <t>Введение  дополнительных  мест  в  муниципальных дошкольных  образовательных  учреждений</t>
  </si>
  <si>
    <t>Укрепление материальной  базы образовательных учреждений (приобретение мебели и инвентаря)</t>
  </si>
  <si>
    <t xml:space="preserve">Текущий ремонт и приобретение оборудования </t>
  </si>
  <si>
    <t>Муниципальные образовательные учреждения</t>
  </si>
  <si>
    <t>Курсовая подготовка и переподготовка</t>
  </si>
  <si>
    <t>Услуги  по информатизационной и правовой  поддержке</t>
  </si>
  <si>
    <t>Проведение  августовской  конференции</t>
  </si>
  <si>
    <t>Работа  с молодыми  специалистами</t>
  </si>
  <si>
    <t>Проведение мероприятий посвященных международному  празднику «День учителя»</t>
  </si>
  <si>
    <t>Проведение  Рождественских  образовательных  чтений</t>
  </si>
  <si>
    <t xml:space="preserve">   Организация и проведение  районных олимпиад,  фестивалей,  конкурсов,  участие  в областных,  всероссийских,  международных  и др.  олимпиадах,  соревнованиях, конкурсах,  фестивалях  в т.ч.  воспитанников  учреждений  дополнительного  образования</t>
  </si>
  <si>
    <t>Проведение  слета – соревнования  «Школа безопасности», туристического  слета. Направление  победителей  на областные  мероприятия.</t>
  </si>
  <si>
    <t>Встреча  выпускников- медалистов  с Главой  Пушкинского  муниципального  района, поездка  на Губернаторский бал  медалистов-выпускников МО</t>
  </si>
  <si>
    <t>Комплекс  мероприятий  гражданско – патриотического направления: участие  в районных  митингах,  областных  мероприятиях,  проведение  экскурсионных поездок по местам боевой  славы</t>
  </si>
  <si>
    <t>Организация конкурса «На лучшую  Новогоднюю  игрушку». Организация  поездки  на Губернаторскую  елку</t>
  </si>
  <si>
    <t>Организация  и проведение  конкурсов  среди  воспитанников  МОУ «Пушкинская  специальная школа-интернат VIII вида»</t>
  </si>
  <si>
    <t xml:space="preserve">8.1.   </t>
  </si>
  <si>
    <t>Организация дистанционного обучения детей-инвалидов</t>
  </si>
  <si>
    <t>8.2. </t>
  </si>
  <si>
    <t>Приобретение  учебного  оборудования и мебели для  муниципальных  общеобразовательных  учреждений – победителей  областного конкурса  муниципальных  общеобразовательных  учреждений  в Московской области, разрабатывающих  и внедряющих  инновационные  образовательные программы</t>
  </si>
  <si>
    <t>Организация  горячего  питания в общеобразовательных  учреждениях</t>
  </si>
  <si>
    <t xml:space="preserve">Разработка и размещение в открытом доступе в сети Интернет информационных образовательных ресурсов, подключение школ к сети Интернет </t>
  </si>
  <si>
    <t>Мероприятия  по  организации   приобретения автобуса и подвоза  обучающихся  к месту обучения  в муниципальные  общеобразовательные  учреждения, расположенные в сельской местности</t>
  </si>
  <si>
    <t>-МОУ «Майская СОШ»-МОУ «Братовщинская СОШ»</t>
  </si>
  <si>
    <t>-МОУ «Зверосовхозская СОШ»</t>
  </si>
  <si>
    <t xml:space="preserve">Поощрения  лучших учителей  в рамках  реализации  приоритетного национального проекта «Образование»  </t>
  </si>
  <si>
    <t>Введение ставок в образовательных учреждениях</t>
  </si>
  <si>
    <t>Срок 
реализации</t>
  </si>
  <si>
    <t>Общий  объем финансированияв тыс. руб.</t>
  </si>
  <si>
    <t>Бюджет Московской областив 
тыс. руб.</t>
  </si>
  <si>
    <t>Федеральный бюджетв
 тыс. руб.</t>
  </si>
  <si>
    <t xml:space="preserve">Бюджет муниципального района и бюджеты, городских  и сельских поселений Пушкин-ского  муниципального  районав 
тыс. руб.  </t>
  </si>
  <si>
    <t>Привлеченные источникив 
тыс. руб.</t>
  </si>
  <si>
    <t xml:space="preserve"> МДОУ №9 «Буратино» 
( 2 шт.)</t>
  </si>
  <si>
    <t>2011
2012</t>
  </si>
  <si>
    <t>2011
2012
2013</t>
  </si>
  <si>
    <t xml:space="preserve">
6 000,0
6 600,0</t>
  </si>
  <si>
    <t xml:space="preserve">
6 000,0
6 600,0</t>
  </si>
  <si>
    <t>2.16.</t>
  </si>
  <si>
    <t>2.17.</t>
  </si>
  <si>
    <t>2.18.</t>
  </si>
  <si>
    <t>2.19.</t>
  </si>
  <si>
    <t>2.20.</t>
  </si>
  <si>
    <t>2.21.</t>
  </si>
  <si>
    <t xml:space="preserve"> 6.2.</t>
  </si>
  <si>
    <t>7.3.</t>
  </si>
  <si>
    <t>7.4.</t>
  </si>
  <si>
    <t>7.5.</t>
  </si>
  <si>
    <t>7.6.</t>
  </si>
  <si>
    <t>8.3.</t>
  </si>
  <si>
    <t>8.4.</t>
  </si>
  <si>
    <t>8.5.</t>
  </si>
  <si>
    <t>8.6.</t>
  </si>
  <si>
    <t>8.7.</t>
  </si>
  <si>
    <t>Всего (тыс. руб.)</t>
  </si>
  <si>
    <t>Объем финансирования по годам (тыс. руб.)</t>
  </si>
  <si>
    <t>Исполнители</t>
  </si>
  <si>
    <t>Администрация Пушкинского муниципального района, городские и сельские поселения района</t>
  </si>
  <si>
    <t>Разработка технического задания, внедрение  проекта в поселениях района, техническое обслуживание комплекса</t>
  </si>
  <si>
    <t xml:space="preserve">Бюджет Пушкинского муниципального района, городских и сельских поселений </t>
  </si>
  <si>
    <t>Прочие источники, привлеченные средства</t>
  </si>
  <si>
    <t>Создание единой мультисервисной сети Пушкинского муниципального района Московской области, в том числе подключение к мультисервисной сети М.О.</t>
  </si>
  <si>
    <t>Разработка технического задания, подготовка проекта, приобретение серверного и сетивого оборудования</t>
  </si>
  <si>
    <t>Правительство Московской Области, администрация Пушкинского муниципального района, городские и сельские поселения района</t>
  </si>
  <si>
    <t>Разработка технического задания, подготовка проекта, приобретение соответсвующего оборудования и ПО</t>
  </si>
  <si>
    <t>Администрация Пушкинского муниципального района, городские  поселения района</t>
  </si>
  <si>
    <t xml:space="preserve">Бюджет Пушкинского муниципального района, городских поселений </t>
  </si>
  <si>
    <t>Администрация Пушкинского муниципального района, городские  поселения района, организации жизниобеспечения населения района</t>
  </si>
  <si>
    <t>Техническое обслуживание  автоматизированного информационного комплекса и рабочих мест в МУП "Электросеть", ОАО "Теплосеть", МУП "Водоканал", ОАО "ОД ЖКХ", МОСОБЛПОЖСПАС, ЕДДС</t>
  </si>
  <si>
    <t>Разработка и внедрение типовых решений по защите информации с целью формирования единой политики  информационных систем Пушкинского муниципального района.</t>
  </si>
  <si>
    <t>Бюджет Пушкинского муниципального района</t>
  </si>
  <si>
    <t>Бюджет Московсмкой области</t>
  </si>
  <si>
    <t>УСАиГ, 
Управление образования</t>
  </si>
  <si>
    <t>УСАи Г</t>
  </si>
  <si>
    <t xml:space="preserve">Управление </t>
  </si>
  <si>
    <t>образования</t>
  </si>
  <si>
    <t>Министерство образования Московской области, Управление образования, УСАиГ</t>
  </si>
  <si>
    <t>Министерство Московской области, Управление образования</t>
  </si>
  <si>
    <t xml:space="preserve">Приложение № 2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Пушкинского муниципального района                                                                      от  28.09.2012  № 2822      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</si>
</sst>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;[Red]#,##0.00"/>
  </numFmts>
  <fonts count="6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u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i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8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8"/>
      <name val="Arial Narrow"/>
      <family val="2"/>
      <charset val="204"/>
    </font>
    <font>
      <sz val="10"/>
      <name val="Arial Narrow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294197"/>
      </left>
      <right/>
      <top/>
      <bottom style="medium">
        <color indexed="64"/>
      </bottom>
      <diagonal/>
    </border>
    <border>
      <left/>
      <right style="medium">
        <color rgb="FF294197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12">
    <xf numFmtId="0" fontId="0" fillId="0" borderId="0" xfId="0"/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right" vertical="top" wrapText="1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16" fontId="5" fillId="0" borderId="3" xfId="0" applyNumberFormat="1" applyFont="1" applyBorder="1" applyAlignment="1">
      <alignment horizontal="justify" wrapText="1"/>
    </xf>
    <xf numFmtId="0" fontId="5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wrapText="1"/>
    </xf>
    <xf numFmtId="0" fontId="2" fillId="0" borderId="6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4" fontId="2" fillId="0" borderId="6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4" fontId="1" fillId="0" borderId="6" xfId="0" applyNumberFormat="1" applyFont="1" applyBorder="1" applyAlignment="1">
      <alignment vertical="top" wrapText="1"/>
    </xf>
    <xf numFmtId="0" fontId="1" fillId="0" borderId="1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14" xfId="0" applyFont="1" applyBorder="1"/>
    <xf numFmtId="0" fontId="2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justify" vertical="top" wrapText="1"/>
    </xf>
    <xf numFmtId="0" fontId="8" fillId="0" borderId="14" xfId="0" applyFont="1" applyBorder="1" applyAlignment="1">
      <alignment horizontal="center"/>
    </xf>
    <xf numFmtId="0" fontId="1" fillId="0" borderId="29" xfId="0" applyFont="1" applyBorder="1" applyAlignment="1">
      <alignment horizontal="center" vertical="top" wrapText="1"/>
    </xf>
    <xf numFmtId="0" fontId="2" fillId="0" borderId="27" xfId="0" applyFont="1" applyBorder="1" applyAlignment="1">
      <alignment vertical="top" wrapText="1"/>
    </xf>
    <xf numFmtId="0" fontId="1" fillId="0" borderId="26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4" fontId="1" fillId="0" borderId="18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right" vertical="top" wrapText="1"/>
    </xf>
    <xf numFmtId="4" fontId="1" fillId="0" borderId="22" xfId="0" applyNumberFormat="1" applyFont="1" applyBorder="1" applyAlignment="1">
      <alignment horizontal="right" vertical="top" wrapText="1"/>
    </xf>
    <xf numFmtId="4" fontId="5" fillId="0" borderId="14" xfId="0" applyNumberFormat="1" applyFont="1" applyBorder="1" applyAlignment="1">
      <alignment horizontal="righ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/>
    <xf numFmtId="0" fontId="1" fillId="0" borderId="5" xfId="0" applyFont="1" applyBorder="1" applyAlignment="1">
      <alignment horizontal="center" vertical="top" wrapText="1"/>
    </xf>
    <xf numFmtId="4" fontId="2" fillId="0" borderId="22" xfId="0" applyNumberFormat="1" applyFont="1" applyBorder="1" applyAlignment="1">
      <alignment horizontal="right" vertical="top" wrapText="1"/>
    </xf>
    <xf numFmtId="4" fontId="1" fillId="0" borderId="26" xfId="0" applyNumberFormat="1" applyFont="1" applyBorder="1" applyAlignment="1">
      <alignment horizontal="right" vertical="top" wrapText="1"/>
    </xf>
    <xf numFmtId="0" fontId="2" fillId="0" borderId="34" xfId="0" applyFont="1" applyBorder="1" applyAlignment="1">
      <alignment horizontal="center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2" fillId="0" borderId="34" xfId="0" applyNumberFormat="1" applyFont="1" applyBorder="1" applyAlignment="1">
      <alignment horizontal="righ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1" fillId="0" borderId="35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16" fontId="1" fillId="0" borderId="14" xfId="0" applyNumberFormat="1" applyFont="1" applyBorder="1" applyAlignment="1">
      <alignment vertical="top" wrapText="1"/>
    </xf>
    <xf numFmtId="0" fontId="2" fillId="0" borderId="14" xfId="0" applyFont="1" applyBorder="1" applyAlignment="1">
      <alignment vertical="center"/>
    </xf>
    <xf numFmtId="0" fontId="2" fillId="0" borderId="34" xfId="0" applyFont="1" applyBorder="1" applyAlignment="1">
      <alignment horizontal="center" vertical="center" wrapText="1"/>
    </xf>
    <xf numFmtId="16" fontId="1" fillId="0" borderId="26" xfId="0" applyNumberFormat="1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33" xfId="0" applyFont="1" applyBorder="1" applyAlignment="1">
      <alignment vertical="top" wrapText="1"/>
    </xf>
    <xf numFmtId="0" fontId="2" fillId="0" borderId="14" xfId="0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14" xfId="0" applyBorder="1"/>
    <xf numFmtId="0" fontId="8" fillId="0" borderId="17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0" fontId="0" fillId="0" borderId="35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8" fillId="0" borderId="48" xfId="0" applyFont="1" applyBorder="1" applyAlignment="1">
      <alignment horizontal="center" vertical="top" wrapText="1"/>
    </xf>
    <xf numFmtId="0" fontId="8" fillId="0" borderId="49" xfId="0" applyFont="1" applyBorder="1" applyAlignment="1">
      <alignment horizontal="center" vertical="top" wrapText="1"/>
    </xf>
    <xf numFmtId="4" fontId="0" fillId="0" borderId="14" xfId="0" applyNumberFormat="1" applyBorder="1" applyAlignment="1">
      <alignment vertical="top" wrapText="1"/>
    </xf>
    <xf numFmtId="4" fontId="8" fillId="0" borderId="16" xfId="0" applyNumberFormat="1" applyFont="1" applyBorder="1" applyAlignment="1">
      <alignment horizontal="center" vertical="top" wrapText="1"/>
    </xf>
    <xf numFmtId="4" fontId="8" fillId="0" borderId="16" xfId="0" applyNumberFormat="1" applyFont="1" applyBorder="1" applyAlignment="1">
      <alignment vertical="top" wrapText="1"/>
    </xf>
    <xf numFmtId="4" fontId="0" fillId="0" borderId="14" xfId="0" applyNumberFormat="1" applyBorder="1"/>
    <xf numFmtId="4" fontId="8" fillId="0" borderId="41" xfId="0" applyNumberFormat="1" applyFont="1" applyBorder="1" applyAlignment="1">
      <alignment horizontal="center" vertical="top" wrapText="1"/>
    </xf>
    <xf numFmtId="0" fontId="17" fillId="0" borderId="0" xfId="0" applyFont="1"/>
    <xf numFmtId="0" fontId="0" fillId="0" borderId="0" xfId="0" applyAlignment="1">
      <alignment vertical="top" wrapText="1"/>
    </xf>
    <xf numFmtId="0" fontId="0" fillId="0" borderId="14" xfId="0" applyBorder="1" applyAlignment="1">
      <alignment horizontal="center" vertical="top" wrapText="1"/>
    </xf>
    <xf numFmtId="0" fontId="0" fillId="0" borderId="49" xfId="0" applyBorder="1" applyAlignment="1">
      <alignment horizontal="center" vertical="top" wrapText="1"/>
    </xf>
    <xf numFmtId="0" fontId="0" fillId="0" borderId="29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0" fillId="0" borderId="29" xfId="0" applyFont="1" applyBorder="1" applyAlignment="1">
      <alignment vertical="top" wrapText="1"/>
    </xf>
    <xf numFmtId="164" fontId="20" fillId="0" borderId="29" xfId="0" applyNumberFormat="1" applyFont="1" applyBorder="1" applyAlignment="1">
      <alignment horizontal="right" vertical="top" wrapText="1"/>
    </xf>
    <xf numFmtId="164" fontId="20" fillId="0" borderId="14" xfId="0" applyNumberFormat="1" applyFont="1" applyBorder="1" applyAlignment="1">
      <alignment horizontal="right" vertical="top" wrapText="1"/>
    </xf>
    <xf numFmtId="0" fontId="20" fillId="0" borderId="14" xfId="0" applyFont="1" applyBorder="1" applyAlignment="1">
      <alignment vertical="top" wrapText="1"/>
    </xf>
    <xf numFmtId="0" fontId="0" fillId="0" borderId="14" xfId="0" applyBorder="1" applyAlignment="1">
      <alignment horizontal="left" vertical="top" wrapText="1"/>
    </xf>
    <xf numFmtId="164" fontId="0" fillId="0" borderId="14" xfId="0" applyNumberFormat="1" applyBorder="1" applyAlignment="1">
      <alignment horizontal="right" vertical="top" wrapText="1"/>
    </xf>
    <xf numFmtId="164" fontId="0" fillId="0" borderId="48" xfId="0" applyNumberFormat="1" applyBorder="1" applyAlignment="1">
      <alignment horizontal="right" vertical="top" wrapText="1"/>
    </xf>
    <xf numFmtId="0" fontId="0" fillId="0" borderId="48" xfId="0" applyBorder="1" applyAlignment="1">
      <alignment vertical="top" wrapText="1"/>
    </xf>
    <xf numFmtId="164" fontId="20" fillId="0" borderId="48" xfId="0" applyNumberFormat="1" applyFont="1" applyBorder="1" applyAlignment="1">
      <alignment horizontal="right" vertical="top" wrapText="1"/>
    </xf>
    <xf numFmtId="0" fontId="20" fillId="0" borderId="4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164" fontId="20" fillId="0" borderId="14" xfId="0" applyNumberFormat="1" applyFont="1" applyBorder="1" applyAlignment="1">
      <alignment horizontal="right" wrapText="1"/>
    </xf>
    <xf numFmtId="0" fontId="20" fillId="0" borderId="14" xfId="0" applyFont="1" applyBorder="1" applyAlignment="1">
      <alignment wrapText="1"/>
    </xf>
    <xf numFmtId="164" fontId="20" fillId="0" borderId="14" xfId="0" applyNumberFormat="1" applyFont="1" applyBorder="1" applyAlignment="1">
      <alignment wrapText="1"/>
    </xf>
    <xf numFmtId="0" fontId="23" fillId="0" borderId="14" xfId="0" applyFont="1" applyBorder="1"/>
    <xf numFmtId="0" fontId="18" fillId="0" borderId="14" xfId="0" applyFont="1" applyBorder="1"/>
    <xf numFmtId="0" fontId="0" fillId="0" borderId="14" xfId="0" applyBorder="1" applyAlignment="1">
      <alignment horizontal="center" vertical="center" wrapText="1"/>
    </xf>
    <xf numFmtId="4" fontId="20" fillId="0" borderId="29" xfId="0" applyNumberFormat="1" applyFont="1" applyBorder="1" applyAlignment="1">
      <alignment horizontal="right" vertical="top" wrapText="1"/>
    </xf>
    <xf numFmtId="4" fontId="0" fillId="0" borderId="14" xfId="0" applyNumberFormat="1" applyBorder="1" applyAlignment="1">
      <alignment horizontal="right" vertical="top" wrapText="1"/>
    </xf>
    <xf numFmtId="4" fontId="0" fillId="0" borderId="14" xfId="0" applyNumberFormat="1" applyBorder="1" applyAlignment="1">
      <alignment horizontal="left" vertical="top" wrapText="1"/>
    </xf>
    <xf numFmtId="4" fontId="20" fillId="0" borderId="14" xfId="0" applyNumberFormat="1" applyFont="1" applyBorder="1" applyAlignment="1">
      <alignment horizontal="right" wrapText="1"/>
    </xf>
    <xf numFmtId="4" fontId="20" fillId="0" borderId="14" xfId="0" applyNumberFormat="1" applyFont="1" applyBorder="1" applyAlignment="1">
      <alignment wrapText="1"/>
    </xf>
    <xf numFmtId="4" fontId="19" fillId="0" borderId="14" xfId="0" applyNumberFormat="1" applyFont="1" applyBorder="1" applyAlignment="1">
      <alignment vertical="top" wrapText="1"/>
    </xf>
    <xf numFmtId="4" fontId="20" fillId="0" borderId="48" xfId="0" applyNumberFormat="1" applyFont="1" applyBorder="1" applyAlignment="1">
      <alignment horizontal="right" vertical="top" wrapText="1"/>
    </xf>
    <xf numFmtId="4" fontId="20" fillId="0" borderId="29" xfId="0" applyNumberFormat="1" applyFont="1" applyBorder="1" applyAlignment="1">
      <alignment vertical="top" wrapText="1"/>
    </xf>
    <xf numFmtId="165" fontId="20" fillId="0" borderId="29" xfId="0" applyNumberFormat="1" applyFont="1" applyBorder="1" applyAlignment="1">
      <alignment horizontal="right" vertical="top" wrapText="1"/>
    </xf>
    <xf numFmtId="165" fontId="20" fillId="0" borderId="14" xfId="0" applyNumberFormat="1" applyFont="1" applyBorder="1" applyAlignment="1">
      <alignment horizontal="right" wrapText="1"/>
    </xf>
    <xf numFmtId="165" fontId="20" fillId="0" borderId="29" xfId="0" applyNumberFormat="1" applyFont="1" applyBorder="1" applyAlignment="1">
      <alignment vertical="top" wrapText="1"/>
    </xf>
    <xf numFmtId="165" fontId="20" fillId="0" borderId="14" xfId="0" applyNumberFormat="1" applyFont="1" applyBorder="1" applyAlignment="1">
      <alignment wrapText="1"/>
    </xf>
    <xf numFmtId="165" fontId="20" fillId="0" borderId="48" xfId="0" applyNumberFormat="1" applyFont="1" applyBorder="1" applyAlignment="1">
      <alignment horizontal="right" vertical="top" wrapText="1"/>
    </xf>
    <xf numFmtId="4" fontId="0" fillId="0" borderId="48" xfId="0" applyNumberFormat="1" applyBorder="1" applyAlignment="1">
      <alignment horizontal="right" vertical="top" wrapText="1"/>
    </xf>
    <xf numFmtId="165" fontId="20" fillId="0" borderId="14" xfId="0" applyNumberFormat="1" applyFont="1" applyBorder="1" applyAlignment="1">
      <alignment horizontal="right" vertical="top" wrapText="1"/>
    </xf>
    <xf numFmtId="0" fontId="10" fillId="0" borderId="54" xfId="0" applyFont="1" applyBorder="1" applyAlignment="1">
      <alignment horizontal="center" vertical="top" wrapText="1"/>
    </xf>
    <xf numFmtId="0" fontId="7" fillId="0" borderId="54" xfId="0" applyFont="1" applyBorder="1" applyAlignment="1">
      <alignment vertical="top" wrapText="1"/>
    </xf>
    <xf numFmtId="0" fontId="7" fillId="0" borderId="51" xfId="0" applyFont="1" applyBorder="1" applyAlignment="1">
      <alignment vertical="top" wrapText="1"/>
    </xf>
    <xf numFmtId="0" fontId="10" fillId="0" borderId="54" xfId="0" applyFont="1" applyBorder="1" applyAlignment="1">
      <alignment vertical="top" wrapText="1"/>
    </xf>
    <xf numFmtId="0" fontId="10" fillId="0" borderId="51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16" fontId="7" fillId="0" borderId="14" xfId="0" applyNumberFormat="1" applyFont="1" applyBorder="1" applyAlignment="1">
      <alignment horizontal="center" vertical="top" wrapText="1"/>
    </xf>
    <xf numFmtId="0" fontId="7" fillId="0" borderId="14" xfId="0" applyFont="1" applyBorder="1" applyAlignment="1">
      <alignment horizontal="justify" vertical="top" wrapText="1"/>
    </xf>
    <xf numFmtId="0" fontId="7" fillId="0" borderId="14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justify" vertical="top" wrapText="1"/>
    </xf>
    <xf numFmtId="0" fontId="8" fillId="0" borderId="3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42" xfId="0" applyFont="1" applyBorder="1" applyAlignment="1">
      <alignment horizontal="center" vertical="top" wrapText="1"/>
    </xf>
    <xf numFmtId="0" fontId="8" fillId="0" borderId="35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6" fillId="0" borderId="0" xfId="0" applyFont="1"/>
    <xf numFmtId="0" fontId="8" fillId="0" borderId="60" xfId="0" applyFont="1" applyBorder="1" applyAlignment="1">
      <alignment horizontal="center" vertical="top" wrapText="1"/>
    </xf>
    <xf numFmtId="4" fontId="9" fillId="0" borderId="10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vertical="top" wrapText="1"/>
    </xf>
    <xf numFmtId="4" fontId="4" fillId="0" borderId="6" xfId="0" applyNumberFormat="1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right" vertical="top" wrapText="1"/>
    </xf>
    <xf numFmtId="4" fontId="10" fillId="0" borderId="14" xfId="0" applyNumberFormat="1" applyFont="1" applyBorder="1" applyAlignment="1">
      <alignment horizontal="right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0" fontId="10" fillId="0" borderId="14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14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justify" vertical="top" wrapText="1"/>
    </xf>
    <xf numFmtId="4" fontId="1" fillId="0" borderId="18" xfId="0" applyNumberFormat="1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right" vertical="top" wrapText="1"/>
    </xf>
    <xf numFmtId="0" fontId="2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top" wrapText="1"/>
    </xf>
    <xf numFmtId="4" fontId="1" fillId="0" borderId="22" xfId="0" applyNumberFormat="1" applyFont="1" applyBorder="1" applyAlignment="1">
      <alignment horizontal="right" vertical="top" wrapText="1"/>
    </xf>
    <xf numFmtId="0" fontId="1" fillId="0" borderId="18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  <xf numFmtId="0" fontId="8" fillId="0" borderId="17" xfId="0" applyFont="1" applyBorder="1" applyAlignment="1">
      <alignment vertical="top" wrapText="1"/>
    </xf>
    <xf numFmtId="0" fontId="8" fillId="0" borderId="18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 wrapText="1"/>
    </xf>
    <xf numFmtId="0" fontId="8" fillId="0" borderId="27" xfId="0" applyFont="1" applyBorder="1" applyAlignment="1">
      <alignment vertical="top" wrapText="1"/>
    </xf>
    <xf numFmtId="0" fontId="8" fillId="0" borderId="26" xfId="0" applyFont="1" applyBorder="1" applyAlignment="1">
      <alignment vertical="top" wrapText="1"/>
    </xf>
    <xf numFmtId="14" fontId="8" fillId="0" borderId="28" xfId="0" applyNumberFormat="1" applyFont="1" applyBorder="1" applyAlignment="1">
      <alignment horizontal="center" vertical="top" wrapText="1"/>
    </xf>
    <xf numFmtId="14" fontId="8" fillId="0" borderId="14" xfId="0" applyNumberFormat="1" applyFont="1" applyBorder="1" applyAlignment="1">
      <alignment horizontal="center" vertical="top" wrapText="1"/>
    </xf>
    <xf numFmtId="0" fontId="8" fillId="0" borderId="16" xfId="0" applyFont="1" applyBorder="1" applyAlignment="1">
      <alignment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10" fillId="0" borderId="51" xfId="0" applyFont="1" applyBorder="1" applyAlignment="1">
      <alignment horizontal="center" vertical="top" wrapText="1"/>
    </xf>
    <xf numFmtId="0" fontId="7" fillId="0" borderId="14" xfId="0" applyFont="1" applyBorder="1" applyAlignment="1">
      <alignment vertical="top" wrapText="1"/>
    </xf>
    <xf numFmtId="16" fontId="7" fillId="0" borderId="14" xfId="0" applyNumberFormat="1" applyFont="1" applyBorder="1" applyAlignment="1">
      <alignment vertical="top" wrapText="1"/>
    </xf>
    <xf numFmtId="0" fontId="10" fillId="0" borderId="14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4" fontId="8" fillId="0" borderId="6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" fontId="9" fillId="0" borderId="6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4" fontId="8" fillId="0" borderId="10" xfId="0" applyNumberFormat="1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center" wrapText="1"/>
    </xf>
    <xf numFmtId="0" fontId="7" fillId="0" borderId="14" xfId="0" applyFont="1" applyBorder="1" applyAlignment="1">
      <alignment wrapText="1"/>
    </xf>
    <xf numFmtId="0" fontId="0" fillId="0" borderId="14" xfId="0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10" fillId="0" borderId="14" xfId="0" applyFont="1" applyBorder="1" applyAlignment="1">
      <alignment vertical="top" wrapText="1"/>
    </xf>
    <xf numFmtId="16" fontId="10" fillId="0" borderId="14" xfId="0" applyNumberFormat="1" applyFont="1" applyBorder="1" applyAlignment="1">
      <alignment vertical="top" wrapText="1"/>
    </xf>
    <xf numFmtId="0" fontId="7" fillId="0" borderId="18" xfId="0" applyFont="1" applyBorder="1" applyAlignment="1">
      <alignment wrapText="1"/>
    </xf>
    <xf numFmtId="0" fontId="7" fillId="0" borderId="18" xfId="0" applyFont="1" applyBorder="1" applyAlignment="1">
      <alignment vertical="top" wrapText="1"/>
    </xf>
    <xf numFmtId="0" fontId="7" fillId="0" borderId="18" xfId="0" applyFont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right" vertical="top" wrapText="1"/>
    </xf>
    <xf numFmtId="4" fontId="7" fillId="0" borderId="14" xfId="0" applyNumberFormat="1" applyFont="1" applyBorder="1" applyAlignment="1">
      <alignment horizontal="right" vertical="top" wrapText="1"/>
    </xf>
    <xf numFmtId="0" fontId="7" fillId="0" borderId="26" xfId="0" applyFont="1" applyBorder="1" applyAlignment="1">
      <alignment vertical="top" wrapText="1"/>
    </xf>
    <xf numFmtId="0" fontId="7" fillId="0" borderId="26" xfId="0" applyFont="1" applyBorder="1" applyAlignment="1">
      <alignment horizontal="center" vertical="top" wrapText="1"/>
    </xf>
    <xf numFmtId="4" fontId="0" fillId="0" borderId="14" xfId="0" applyNumberFormat="1" applyBorder="1" applyAlignment="1">
      <alignment horizontal="right"/>
    </xf>
    <xf numFmtId="0" fontId="16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4" fontId="0" fillId="0" borderId="0" xfId="0" applyNumberFormat="1"/>
    <xf numFmtId="0" fontId="0" fillId="0" borderId="0" xfId="0" applyAlignment="1">
      <alignment horizontal="right"/>
    </xf>
    <xf numFmtId="4" fontId="1" fillId="0" borderId="14" xfId="0" applyNumberFormat="1" applyFont="1" applyBorder="1" applyAlignment="1">
      <alignment horizontal="center" vertical="top" wrapText="1"/>
    </xf>
    <xf numFmtId="0" fontId="27" fillId="0" borderId="0" xfId="0" applyFont="1" applyAlignment="1">
      <alignment horizontal="right"/>
    </xf>
    <xf numFmtId="0" fontId="1" fillId="0" borderId="54" xfId="0" applyFont="1" applyBorder="1" applyAlignment="1">
      <alignment horizontal="justify" vertical="top" wrapText="1"/>
    </xf>
    <xf numFmtId="0" fontId="1" fillId="0" borderId="54" xfId="0" applyFont="1" applyBorder="1" applyAlignment="1">
      <alignment horizontal="center" vertical="top" wrapText="1"/>
    </xf>
    <xf numFmtId="0" fontId="1" fillId="0" borderId="69" xfId="0" applyFont="1" applyBorder="1" applyAlignment="1">
      <alignment horizontal="center" vertical="top" wrapText="1"/>
    </xf>
    <xf numFmtId="0" fontId="1" fillId="0" borderId="66" xfId="0" applyFont="1" applyBorder="1" applyAlignment="1">
      <alignment horizontal="center" vertical="top" wrapText="1"/>
    </xf>
    <xf numFmtId="0" fontId="1" fillId="0" borderId="71" xfId="0" applyFont="1" applyBorder="1" applyAlignment="1">
      <alignment horizontal="center" vertical="top" wrapText="1"/>
    </xf>
    <xf numFmtId="0" fontId="2" fillId="0" borderId="71" xfId="0" applyFont="1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2" fillId="0" borderId="51" xfId="0" applyFont="1" applyBorder="1" applyAlignment="1">
      <alignment horizontal="center" vertical="top" wrapText="1"/>
    </xf>
    <xf numFmtId="0" fontId="2" fillId="0" borderId="54" xfId="0" applyFont="1" applyBorder="1" applyAlignment="1">
      <alignment horizontal="center" vertical="top" wrapText="1"/>
    </xf>
    <xf numFmtId="0" fontId="2" fillId="0" borderId="72" xfId="0" applyFont="1" applyBorder="1" applyAlignment="1">
      <alignment horizontal="center" vertical="top" wrapText="1"/>
    </xf>
    <xf numFmtId="0" fontId="2" fillId="0" borderId="69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justify" vertical="top" wrapText="1"/>
    </xf>
    <xf numFmtId="0" fontId="2" fillId="0" borderId="54" xfId="0" applyFont="1" applyBorder="1" applyAlignment="1">
      <alignment horizontal="justify" vertical="top" wrapText="1"/>
    </xf>
    <xf numFmtId="0" fontId="28" fillId="0" borderId="54" xfId="0" applyFont="1" applyBorder="1" applyAlignment="1">
      <alignment horizontal="center" vertical="top" wrapText="1"/>
    </xf>
    <xf numFmtId="0" fontId="2" fillId="0" borderId="51" xfId="0" applyFont="1" applyBorder="1" applyAlignment="1">
      <alignment horizontal="justify" vertical="top" wrapText="1"/>
    </xf>
    <xf numFmtId="0" fontId="2" fillId="0" borderId="54" xfId="0" applyFont="1" applyBorder="1" applyAlignment="1">
      <alignment vertical="top" wrapText="1"/>
    </xf>
    <xf numFmtId="0" fontId="2" fillId="0" borderId="66" xfId="0" applyFont="1" applyBorder="1" applyAlignment="1">
      <alignment horizontal="center" vertical="top" wrapText="1"/>
    </xf>
    <xf numFmtId="0" fontId="1" fillId="0" borderId="54" xfId="0" applyFont="1" applyBorder="1" applyAlignment="1">
      <alignment vertical="top" wrapText="1"/>
    </xf>
    <xf numFmtId="0" fontId="0" fillId="0" borderId="0" xfId="0" applyAlignment="1">
      <alignment vertical="center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4" fontId="1" fillId="0" borderId="14" xfId="0" applyNumberFormat="1" applyFont="1" applyBorder="1" applyAlignment="1">
      <alignment vertical="top" wrapText="1"/>
    </xf>
    <xf numFmtId="0" fontId="2" fillId="0" borderId="26" xfId="0" applyFont="1" applyBorder="1" applyAlignment="1">
      <alignment horizontal="center" vertical="center" wrapText="1"/>
    </xf>
    <xf numFmtId="0" fontId="1" fillId="0" borderId="96" xfId="0" applyFont="1" applyBorder="1" applyAlignment="1">
      <alignment horizontal="center" vertical="top" wrapText="1"/>
    </xf>
    <xf numFmtId="0" fontId="1" fillId="0" borderId="97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166" fontId="2" fillId="0" borderId="16" xfId="0" applyNumberFormat="1" applyFont="1" applyBorder="1" applyAlignment="1">
      <alignment horizontal="right" vertical="top" wrapText="1"/>
    </xf>
    <xf numFmtId="166" fontId="0" fillId="0" borderId="0" xfId="0" applyNumberFormat="1"/>
    <xf numFmtId="166" fontId="2" fillId="0" borderId="18" xfId="0" applyNumberFormat="1" applyFont="1" applyBorder="1" applyAlignment="1">
      <alignment horizontal="right" vertical="top" wrapText="1"/>
    </xf>
    <xf numFmtId="0" fontId="2" fillId="0" borderId="25" xfId="0" applyFont="1" applyBorder="1" applyAlignment="1">
      <alignment horizontal="right" vertical="top" wrapText="1"/>
    </xf>
    <xf numFmtId="0" fontId="0" fillId="0" borderId="14" xfId="0" applyBorder="1"/>
    <xf numFmtId="166" fontId="2" fillId="0" borderId="14" xfId="0" applyNumberFormat="1" applyFont="1" applyBorder="1" applyAlignment="1">
      <alignment horizontal="right" vertical="top" wrapText="1"/>
    </xf>
    <xf numFmtId="0" fontId="2" fillId="0" borderId="20" xfId="0" applyFont="1" applyBorder="1" applyAlignment="1">
      <alignment horizontal="right" vertical="top" wrapText="1"/>
    </xf>
    <xf numFmtId="166" fontId="2" fillId="0" borderId="22" xfId="0" applyNumberFormat="1" applyFont="1" applyBorder="1" applyAlignment="1">
      <alignment horizontal="right" vertical="top" wrapText="1"/>
    </xf>
    <xf numFmtId="0" fontId="2" fillId="0" borderId="23" xfId="0" applyFont="1" applyBorder="1" applyAlignment="1">
      <alignment horizontal="right" vertical="top" wrapText="1"/>
    </xf>
    <xf numFmtId="4" fontId="1" fillId="0" borderId="16" xfId="0" applyNumberFormat="1" applyFont="1" applyBorder="1" applyAlignment="1" applyProtection="1">
      <alignment horizontal="right" vertical="top" wrapText="1"/>
      <protection hidden="1"/>
    </xf>
    <xf numFmtId="166" fontId="1" fillId="0" borderId="16" xfId="0" applyNumberFormat="1" applyFont="1" applyBorder="1" applyAlignment="1">
      <alignment horizontal="right" vertical="top" wrapText="1"/>
    </xf>
    <xf numFmtId="4" fontId="1" fillId="0" borderId="16" xfId="0" applyNumberFormat="1" applyFont="1" applyBorder="1" applyAlignment="1">
      <alignment horizontal="right" vertical="top" wrapText="1"/>
    </xf>
    <xf numFmtId="0" fontId="1" fillId="0" borderId="17" xfId="0" applyFont="1" applyBorder="1" applyAlignment="1">
      <alignment horizontal="right" vertical="top" wrapText="1"/>
    </xf>
    <xf numFmtId="4" fontId="1" fillId="0" borderId="18" xfId="0" applyNumberFormat="1" applyFont="1" applyBorder="1" applyAlignment="1" applyProtection="1">
      <alignment horizontal="right" vertical="top" wrapText="1"/>
      <protection hidden="1"/>
    </xf>
    <xf numFmtId="166" fontId="1" fillId="0" borderId="18" xfId="0" applyNumberFormat="1" applyFont="1" applyBorder="1" applyAlignment="1">
      <alignment horizontal="right" vertical="top" wrapText="1"/>
    </xf>
    <xf numFmtId="0" fontId="1" fillId="0" borderId="25" xfId="0" applyFont="1" applyBorder="1" applyAlignment="1">
      <alignment horizontal="right" vertical="top" wrapText="1"/>
    </xf>
    <xf numFmtId="4" fontId="1" fillId="0" borderId="14" xfId="0" applyNumberFormat="1" applyFont="1" applyBorder="1" applyAlignment="1" applyProtection="1">
      <alignment horizontal="right" vertical="top" wrapText="1"/>
      <protection hidden="1"/>
    </xf>
    <xf numFmtId="166" fontId="1" fillId="0" borderId="14" xfId="0" applyNumberFormat="1" applyFont="1" applyBorder="1" applyAlignment="1">
      <alignment horizontal="right" vertical="top" wrapText="1"/>
    </xf>
    <xf numFmtId="0" fontId="1" fillId="0" borderId="20" xfId="0" applyFont="1" applyBorder="1" applyAlignment="1">
      <alignment horizontal="right" vertical="top" wrapText="1"/>
    </xf>
    <xf numFmtId="0" fontId="1" fillId="0" borderId="22" xfId="0" applyFont="1" applyBorder="1" applyAlignment="1">
      <alignment horizontal="center" vertical="top" wrapText="1"/>
    </xf>
    <xf numFmtId="4" fontId="1" fillId="0" borderId="22" xfId="0" applyNumberFormat="1" applyFont="1" applyBorder="1" applyAlignment="1" applyProtection="1">
      <alignment horizontal="right" vertical="top" wrapText="1"/>
      <protection hidden="1"/>
    </xf>
    <xf numFmtId="166" fontId="1" fillId="0" borderId="22" xfId="0" applyNumberFormat="1" applyFont="1" applyBorder="1" applyAlignment="1">
      <alignment horizontal="right" vertical="top" wrapText="1"/>
    </xf>
    <xf numFmtId="0" fontId="1" fillId="0" borderId="23" xfId="0" applyFont="1" applyBorder="1" applyAlignment="1">
      <alignment horizontal="right" vertical="top" wrapText="1"/>
    </xf>
    <xf numFmtId="0" fontId="1" fillId="0" borderId="14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vertical="top" wrapText="1"/>
    </xf>
    <xf numFmtId="4" fontId="1" fillId="0" borderId="18" xfId="0" applyNumberFormat="1" applyFont="1" applyBorder="1" applyAlignment="1">
      <alignment vertical="top" wrapText="1"/>
    </xf>
    <xf numFmtId="0" fontId="1" fillId="0" borderId="25" xfId="0" applyFont="1" applyBorder="1" applyAlignment="1">
      <alignment horizontal="center" vertical="top" wrapText="1"/>
    </xf>
    <xf numFmtId="4" fontId="1" fillId="0" borderId="22" xfId="0" applyNumberFormat="1" applyFont="1" applyBorder="1" applyAlignment="1">
      <alignment vertical="top" wrapText="1"/>
    </xf>
    <xf numFmtId="4" fontId="1" fillId="0" borderId="14" xfId="0" applyNumberFormat="1" applyFont="1" applyBorder="1" applyAlignment="1">
      <alignment horizontal="right" vertical="top"/>
    </xf>
    <xf numFmtId="4" fontId="23" fillId="0" borderId="14" xfId="0" applyNumberFormat="1" applyFont="1" applyBorder="1" applyAlignment="1">
      <alignment horizontal="right" vertical="top" wrapText="1"/>
    </xf>
    <xf numFmtId="4" fontId="23" fillId="0" borderId="14" xfId="0" applyNumberFormat="1" applyFont="1" applyBorder="1" applyAlignment="1">
      <alignment horizontal="right" vertical="top"/>
    </xf>
    <xf numFmtId="4" fontId="23" fillId="0" borderId="14" xfId="0" applyNumberFormat="1" applyFont="1" applyBorder="1" applyAlignment="1">
      <alignment vertical="top" wrapText="1"/>
    </xf>
    <xf numFmtId="0" fontId="1" fillId="0" borderId="14" xfId="0" applyFont="1" applyBorder="1" applyAlignment="1">
      <alignment vertical="center" wrapText="1"/>
    </xf>
    <xf numFmtId="0" fontId="23" fillId="0" borderId="14" xfId="0" applyFont="1" applyBorder="1" applyAlignment="1">
      <alignment vertical="top" wrapText="1"/>
    </xf>
    <xf numFmtId="0" fontId="23" fillId="0" borderId="14" xfId="0" applyFont="1" applyBorder="1" applyAlignment="1">
      <alignment horizontal="center" vertical="top" wrapText="1"/>
    </xf>
    <xf numFmtId="4" fontId="33" fillId="0" borderId="14" xfId="0" applyNumberFormat="1" applyFont="1" applyBorder="1" applyAlignment="1">
      <alignment horizontal="right" vertical="top" wrapText="1"/>
    </xf>
    <xf numFmtId="4" fontId="1" fillId="0" borderId="44" xfId="0" applyNumberFormat="1" applyFont="1" applyBorder="1" applyAlignment="1">
      <alignment horizontal="right" vertical="top" wrapText="1"/>
    </xf>
    <xf numFmtId="0" fontId="2" fillId="0" borderId="17" xfId="0" applyFont="1" applyBorder="1" applyAlignment="1">
      <alignment horizontal="center" vertical="top" wrapText="1"/>
    </xf>
    <xf numFmtId="4" fontId="1" fillId="0" borderId="14" xfId="0" applyNumberFormat="1" applyFont="1" applyBorder="1" applyAlignment="1">
      <alignment wrapText="1"/>
    </xf>
    <xf numFmtId="4" fontId="1" fillId="0" borderId="14" xfId="0" applyNumberFormat="1" applyFont="1" applyBorder="1" applyAlignment="1">
      <alignment horizontal="center" wrapText="1"/>
    </xf>
    <xf numFmtId="0" fontId="1" fillId="0" borderId="14" xfId="0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right" wrapText="1"/>
    </xf>
    <xf numFmtId="0" fontId="1" fillId="0" borderId="0" xfId="0" applyFont="1" applyBorder="1" applyAlignment="1">
      <alignment vertical="top" wrapText="1"/>
    </xf>
    <xf numFmtId="4" fontId="0" fillId="0" borderId="0" xfId="0" applyNumberFormat="1" applyBorder="1"/>
    <xf numFmtId="0" fontId="0" fillId="0" borderId="0" xfId="0" applyBorder="1"/>
    <xf numFmtId="0" fontId="2" fillId="0" borderId="34" xfId="0" applyFont="1" applyBorder="1" applyAlignment="1">
      <alignment vertical="top" wrapText="1"/>
    </xf>
    <xf numFmtId="4" fontId="1" fillId="0" borderId="34" xfId="0" applyNumberFormat="1" applyFont="1" applyBorder="1" applyAlignment="1">
      <alignment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18" xfId="0" applyFont="1" applyBorder="1" applyAlignment="1">
      <alignment wrapText="1"/>
    </xf>
    <xf numFmtId="4" fontId="1" fillId="0" borderId="18" xfId="0" applyNumberFormat="1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4" fontId="1" fillId="0" borderId="18" xfId="0" applyNumberFormat="1" applyFont="1" applyBorder="1" applyAlignment="1">
      <alignment wrapText="1"/>
    </xf>
    <xf numFmtId="0" fontId="1" fillId="0" borderId="18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4" fontId="23" fillId="0" borderId="14" xfId="0" applyNumberFormat="1" applyFont="1" applyBorder="1" applyAlignment="1">
      <alignment wrapText="1"/>
    </xf>
    <xf numFmtId="0" fontId="33" fillId="0" borderId="0" xfId="0" applyFont="1"/>
    <xf numFmtId="0" fontId="1" fillId="0" borderId="14" xfId="0" applyFont="1" applyBorder="1" applyAlignment="1">
      <alignment horizontal="center" vertical="center"/>
    </xf>
    <xf numFmtId="4" fontId="1" fillId="0" borderId="14" xfId="0" applyNumberFormat="1" applyFont="1" applyBorder="1"/>
    <xf numFmtId="0" fontId="1" fillId="0" borderId="14" xfId="0" applyFont="1" applyBorder="1" applyAlignment="1">
      <alignment horizontal="center" vertical="top"/>
    </xf>
    <xf numFmtId="4" fontId="1" fillId="0" borderId="14" xfId="0" applyNumberFormat="1" applyFont="1" applyBorder="1" applyAlignment="1">
      <alignment vertical="top"/>
    </xf>
    <xf numFmtId="0" fontId="1" fillId="0" borderId="0" xfId="0" applyFont="1" applyAlignment="1">
      <alignment horizontal="right"/>
    </xf>
    <xf numFmtId="0" fontId="2" fillId="0" borderId="51" xfId="0" applyFont="1" applyBorder="1" applyAlignment="1">
      <alignment vertical="top" wrapText="1"/>
    </xf>
    <xf numFmtId="0" fontId="1" fillId="0" borderId="33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7" fillId="0" borderId="46" xfId="0" applyFont="1" applyBorder="1" applyAlignment="1">
      <alignment horizontal="center" vertical="top" wrapText="1"/>
    </xf>
    <xf numFmtId="0" fontId="7" fillId="0" borderId="47" xfId="0" applyFont="1" applyBorder="1" applyAlignment="1">
      <alignment horizontal="center" vertical="top" wrapText="1"/>
    </xf>
    <xf numFmtId="0" fontId="35" fillId="0" borderId="0" xfId="0" applyFont="1"/>
    <xf numFmtId="0" fontId="35" fillId="0" borderId="14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4" xfId="0" applyFont="1" applyBorder="1" applyAlignment="1">
      <alignment wrapText="1"/>
    </xf>
    <xf numFmtId="0" fontId="0" fillId="0" borderId="14" xfId="0" applyBorder="1" applyAlignment="1">
      <alignment vertical="top" wrapText="1"/>
    </xf>
    <xf numFmtId="0" fontId="8" fillId="0" borderId="27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wrapText="1"/>
    </xf>
    <xf numFmtId="0" fontId="38" fillId="0" borderId="0" xfId="0" applyFont="1" applyAlignment="1">
      <alignment horizontal="center" vertical="center"/>
    </xf>
    <xf numFmtId="0" fontId="38" fillId="0" borderId="0" xfId="0" applyFont="1"/>
    <xf numFmtId="0" fontId="39" fillId="0" borderId="0" xfId="0" applyFont="1" applyAlignment="1">
      <alignment wrapText="1"/>
    </xf>
    <xf numFmtId="0" fontId="40" fillId="0" borderId="0" xfId="0" applyFont="1"/>
    <xf numFmtId="0" fontId="38" fillId="2" borderId="0" xfId="0" applyFont="1" applyFill="1"/>
    <xf numFmtId="0" fontId="38" fillId="3" borderId="0" xfId="0" applyFont="1" applyFill="1"/>
    <xf numFmtId="0" fontId="38" fillId="0" borderId="0" xfId="0" applyFont="1" applyAlignment="1">
      <alignment horizontal="right"/>
    </xf>
    <xf numFmtId="0" fontId="0" fillId="4" borderId="69" xfId="0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/>
    </xf>
    <xf numFmtId="0" fontId="0" fillId="4" borderId="6" xfId="0" applyFill="1" applyBorder="1" applyAlignment="1">
      <alignment vertical="top" wrapText="1"/>
    </xf>
    <xf numFmtId="0" fontId="5" fillId="4" borderId="6" xfId="0" applyFont="1" applyFill="1" applyBorder="1" applyAlignment="1">
      <alignment vertical="top" wrapText="1"/>
    </xf>
    <xf numFmtId="0" fontId="5" fillId="4" borderId="6" xfId="0" applyFont="1" applyFill="1" applyBorder="1" applyAlignment="1">
      <alignment horizontal="center" vertical="top" wrapText="1"/>
    </xf>
    <xf numFmtId="14" fontId="5" fillId="4" borderId="2" xfId="0" applyNumberFormat="1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69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43" fillId="4" borderId="9" xfId="0" applyFont="1" applyFill="1" applyBorder="1" applyAlignment="1">
      <alignment horizontal="center" vertical="top" wrapText="1"/>
    </xf>
    <xf numFmtId="0" fontId="43" fillId="4" borderId="2" xfId="0" applyFont="1" applyFill="1" applyBorder="1" applyAlignment="1">
      <alignment horizontal="center" vertical="top" wrapText="1"/>
    </xf>
    <xf numFmtId="0" fontId="43" fillId="4" borderId="3" xfId="0" applyFont="1" applyFill="1" applyBorder="1" applyAlignment="1">
      <alignment horizontal="center" vertical="top" wrapText="1"/>
    </xf>
    <xf numFmtId="16" fontId="5" fillId="4" borderId="3" xfId="0" applyNumberFormat="1" applyFont="1" applyFill="1" applyBorder="1" applyAlignment="1">
      <alignment horizontal="center" vertical="top" wrapText="1"/>
    </xf>
    <xf numFmtId="0" fontId="44" fillId="4" borderId="6" xfId="0" applyFont="1" applyFill="1" applyBorder="1" applyAlignment="1">
      <alignment vertical="top" wrapText="1"/>
    </xf>
    <xf numFmtId="0" fontId="6" fillId="4" borderId="14" xfId="0" applyFont="1" applyFill="1" applyBorder="1" applyAlignment="1">
      <alignment horizontal="center" vertical="top" wrapText="1"/>
    </xf>
    <xf numFmtId="0" fontId="0" fillId="4" borderId="14" xfId="0" applyFill="1" applyBorder="1" applyAlignment="1">
      <alignment vertical="top" wrapText="1"/>
    </xf>
    <xf numFmtId="0" fontId="42" fillId="4" borderId="14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14" fontId="43" fillId="4" borderId="100" xfId="0" applyNumberFormat="1" applyFont="1" applyFill="1" applyBorder="1" applyAlignment="1">
      <alignment horizontal="center" vertical="top" wrapText="1"/>
    </xf>
    <xf numFmtId="14" fontId="5" fillId="4" borderId="80" xfId="0" applyNumberFormat="1" applyFont="1" applyFill="1" applyBorder="1" applyAlignment="1">
      <alignment horizontal="center" vertical="top" wrapText="1"/>
    </xf>
    <xf numFmtId="0" fontId="5" fillId="4" borderId="80" xfId="0" applyFont="1" applyFill="1" applyBorder="1" applyAlignment="1">
      <alignment horizontal="center" vertical="top" wrapText="1"/>
    </xf>
    <xf numFmtId="0" fontId="44" fillId="4" borderId="2" xfId="0" applyFont="1" applyFill="1" applyBorder="1" applyAlignment="1">
      <alignment vertical="top" wrapText="1"/>
    </xf>
    <xf numFmtId="165" fontId="38" fillId="2" borderId="0" xfId="0" applyNumberFormat="1" applyFont="1" applyFill="1"/>
    <xf numFmtId="165" fontId="38" fillId="0" borderId="0" xfId="0" applyNumberFormat="1" applyFont="1"/>
    <xf numFmtId="0" fontId="35" fillId="0" borderId="14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46" fillId="0" borderId="14" xfId="0" applyFont="1" applyBorder="1" applyAlignment="1">
      <alignment wrapText="1"/>
    </xf>
    <xf numFmtId="4" fontId="2" fillId="0" borderId="14" xfId="0" applyNumberFormat="1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right" vertical="top" wrapText="1"/>
    </xf>
    <xf numFmtId="0" fontId="50" fillId="0" borderId="0" xfId="0" applyFont="1" applyAlignment="1">
      <alignment horizontal="center" vertical="center"/>
    </xf>
    <xf numFmtId="0" fontId="50" fillId="0" borderId="0" xfId="0" applyFont="1"/>
    <xf numFmtId="0" fontId="48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47" fillId="0" borderId="0" xfId="0" applyFont="1" applyBorder="1" applyAlignment="1">
      <alignment horizontal="right"/>
    </xf>
    <xf numFmtId="0" fontId="52" fillId="0" borderId="14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wrapText="1"/>
    </xf>
    <xf numFmtId="0" fontId="52" fillId="0" borderId="14" xfId="0" applyFont="1" applyBorder="1" applyAlignment="1">
      <alignment horizontal="center" vertical="top" wrapText="1"/>
    </xf>
    <xf numFmtId="0" fontId="36" fillId="0" borderId="14" xfId="0" applyFont="1" applyBorder="1" applyAlignment="1">
      <alignment wrapText="1"/>
    </xf>
    <xf numFmtId="165" fontId="36" fillId="0" borderId="14" xfId="0" applyNumberFormat="1" applyFont="1" applyBorder="1" applyAlignment="1">
      <alignment horizontal="right" vertical="center"/>
    </xf>
    <xf numFmtId="4" fontId="52" fillId="0" borderId="14" xfId="0" applyNumberFormat="1" applyFont="1" applyBorder="1" applyAlignment="1">
      <alignment horizontal="right" wrapText="1"/>
    </xf>
    <xf numFmtId="0" fontId="8" fillId="2" borderId="14" xfId="0" applyFont="1" applyFill="1" applyBorder="1" applyAlignment="1">
      <alignment horizontal="left" vertical="top" wrapText="1"/>
    </xf>
    <xf numFmtId="165" fontId="35" fillId="0" borderId="14" xfId="0" applyNumberFormat="1" applyFont="1" applyBorder="1" applyAlignment="1">
      <alignment horizontal="right" vertical="center"/>
    </xf>
    <xf numFmtId="0" fontId="35" fillId="0" borderId="14" xfId="0" applyFont="1" applyBorder="1" applyAlignment="1">
      <alignment horizontal="right" vertical="center"/>
    </xf>
    <xf numFmtId="0" fontId="8" fillId="0" borderId="14" xfId="0" applyFont="1" applyBorder="1" applyAlignment="1">
      <alignment horizontal="left" wrapText="1"/>
    </xf>
    <xf numFmtId="0" fontId="35" fillId="0" borderId="14" xfId="0" applyFont="1" applyBorder="1" applyAlignment="1">
      <alignment horizontal="right"/>
    </xf>
    <xf numFmtId="0" fontId="35" fillId="2" borderId="14" xfId="0" applyFont="1" applyFill="1" applyBorder="1" applyAlignment="1">
      <alignment horizontal="center" vertical="center" wrapText="1"/>
    </xf>
    <xf numFmtId="165" fontId="35" fillId="2" borderId="14" xfId="0" applyNumberFormat="1" applyFont="1" applyFill="1" applyBorder="1" applyAlignment="1">
      <alignment horizontal="right" vertical="center"/>
    </xf>
    <xf numFmtId="0" fontId="35" fillId="2" borderId="14" xfId="0" applyFont="1" applyFill="1" applyBorder="1" applyAlignment="1">
      <alignment horizontal="right"/>
    </xf>
    <xf numFmtId="165" fontId="35" fillId="0" borderId="14" xfId="0" applyNumberFormat="1" applyFont="1" applyBorder="1" applyAlignment="1">
      <alignment horizontal="right" vertical="center" wrapText="1"/>
    </xf>
    <xf numFmtId="0" fontId="35" fillId="0" borderId="14" xfId="0" applyFont="1" applyBorder="1" applyAlignment="1">
      <alignment horizontal="center" vertical="center"/>
    </xf>
    <xf numFmtId="0" fontId="8" fillId="0" borderId="14" xfId="0" applyFont="1" applyFill="1" applyBorder="1" applyAlignment="1">
      <alignment horizontal="left" wrapText="1"/>
    </xf>
    <xf numFmtId="0" fontId="8" fillId="0" borderId="14" xfId="0" applyFont="1" applyBorder="1" applyAlignment="1">
      <alignment horizontal="left" vertical="top" wrapText="1"/>
    </xf>
    <xf numFmtId="0" fontId="35" fillId="2" borderId="14" xfId="0" applyFont="1" applyFill="1" applyBorder="1" applyAlignment="1">
      <alignment horizontal="center" vertical="center"/>
    </xf>
    <xf numFmtId="0" fontId="35" fillId="2" borderId="14" xfId="0" applyNumberFormat="1" applyFont="1" applyFill="1" applyBorder="1" applyAlignment="1">
      <alignment horizontal="center" vertical="center" wrapText="1"/>
    </xf>
    <xf numFmtId="0" fontId="35" fillId="0" borderId="14" xfId="0" applyFont="1" applyBorder="1" applyAlignment="1">
      <alignment horizontal="left" wrapText="1"/>
    </xf>
    <xf numFmtId="4" fontId="8" fillId="0" borderId="14" xfId="0" applyNumberFormat="1" applyFont="1" applyBorder="1" applyAlignment="1">
      <alignment horizontal="right" vertical="top" wrapText="1"/>
    </xf>
    <xf numFmtId="4" fontId="8" fillId="0" borderId="26" xfId="0" applyNumberFormat="1" applyFont="1" applyBorder="1" applyAlignment="1">
      <alignment horizontal="right" vertical="top" wrapText="1"/>
    </xf>
    <xf numFmtId="4" fontId="8" fillId="0" borderId="27" xfId="0" applyNumberFormat="1" applyFont="1" applyBorder="1" applyAlignment="1">
      <alignment horizontal="right" vertical="top" wrapText="1"/>
    </xf>
    <xf numFmtId="4" fontId="8" fillId="0" borderId="18" xfId="0" applyNumberFormat="1" applyFont="1" applyBorder="1" applyAlignment="1">
      <alignment horizontal="right" vertical="top" wrapText="1"/>
    </xf>
    <xf numFmtId="0" fontId="8" fillId="0" borderId="14" xfId="0" applyFont="1" applyBorder="1" applyAlignment="1">
      <alignment horizontal="right" vertical="top" wrapText="1"/>
    </xf>
    <xf numFmtId="4" fontId="10" fillId="0" borderId="14" xfId="0" applyNumberFormat="1" applyFont="1" applyBorder="1" applyAlignment="1">
      <alignment horizontal="right" vertical="top" wrapText="1"/>
    </xf>
    <xf numFmtId="0" fontId="10" fillId="0" borderId="14" xfId="0" applyFont="1" applyBorder="1" applyAlignment="1">
      <alignment vertical="top" wrapText="1"/>
    </xf>
    <xf numFmtId="4" fontId="7" fillId="0" borderId="14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justify" vertical="top" wrapText="1"/>
    </xf>
    <xf numFmtId="0" fontId="1" fillId="0" borderId="1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164" fontId="7" fillId="0" borderId="14" xfId="0" applyNumberFormat="1" applyFont="1" applyBorder="1" applyAlignment="1">
      <alignment horizontal="right" vertical="top" wrapText="1"/>
    </xf>
    <xf numFmtId="4" fontId="7" fillId="0" borderId="54" xfId="0" applyNumberFormat="1" applyFont="1" applyBorder="1" applyAlignment="1">
      <alignment horizontal="right" vertical="top" wrapText="1"/>
    </xf>
    <xf numFmtId="4" fontId="10" fillId="0" borderId="54" xfId="0" applyNumberFormat="1" applyFont="1" applyBorder="1" applyAlignment="1">
      <alignment horizontal="right" vertical="top" wrapText="1"/>
    </xf>
    <xf numFmtId="4" fontId="8" fillId="0" borderId="16" xfId="0" applyNumberFormat="1" applyFont="1" applyBorder="1" applyAlignment="1">
      <alignment horizontal="right" vertical="top" wrapText="1"/>
    </xf>
    <xf numFmtId="4" fontId="8" fillId="0" borderId="34" xfId="0" applyNumberFormat="1" applyFont="1" applyBorder="1" applyAlignment="1">
      <alignment horizontal="right" vertical="top" wrapText="1"/>
    </xf>
    <xf numFmtId="4" fontId="8" fillId="0" borderId="22" xfId="0" applyNumberFormat="1" applyFont="1" applyBorder="1" applyAlignment="1">
      <alignment horizontal="right" vertical="top" wrapText="1"/>
    </xf>
    <xf numFmtId="4" fontId="8" fillId="0" borderId="44" xfId="0" applyNumberFormat="1" applyFont="1" applyBorder="1" applyAlignment="1">
      <alignment horizontal="right" vertical="top" wrapText="1"/>
    </xf>
    <xf numFmtId="0" fontId="8" fillId="0" borderId="15" xfId="0" applyFont="1" applyBorder="1" applyAlignment="1">
      <alignment horizontal="right" vertical="top" wrapText="1"/>
    </xf>
    <xf numFmtId="0" fontId="8" fillId="0" borderId="16" xfId="0" applyFont="1" applyBorder="1" applyAlignment="1">
      <alignment horizontal="right" vertical="top" wrapText="1"/>
    </xf>
    <xf numFmtId="0" fontId="8" fillId="0" borderId="17" xfId="0" applyFont="1" applyBorder="1" applyAlignment="1">
      <alignment horizontal="right" vertical="top" wrapText="1"/>
    </xf>
    <xf numFmtId="0" fontId="8" fillId="0" borderId="18" xfId="0" applyFont="1" applyBorder="1" applyAlignment="1">
      <alignment horizontal="right" vertical="top" wrapText="1"/>
    </xf>
    <xf numFmtId="0" fontId="8" fillId="0" borderId="26" xfId="0" applyFont="1" applyBorder="1" applyAlignment="1">
      <alignment horizontal="right" vertical="top" wrapText="1"/>
    </xf>
    <xf numFmtId="4" fontId="8" fillId="0" borderId="6" xfId="0" applyNumberFormat="1" applyFont="1" applyBorder="1" applyAlignment="1">
      <alignment horizontal="right" vertical="top" wrapText="1"/>
    </xf>
    <xf numFmtId="4" fontId="9" fillId="0" borderId="6" xfId="0" applyNumberFormat="1" applyFont="1" applyBorder="1" applyAlignment="1">
      <alignment horizontal="right" vertical="top" wrapText="1"/>
    </xf>
    <xf numFmtId="4" fontId="8" fillId="0" borderId="10" xfId="0" applyNumberFormat="1" applyFont="1" applyBorder="1" applyAlignment="1">
      <alignment horizontal="right" vertical="top" wrapText="1"/>
    </xf>
    <xf numFmtId="4" fontId="9" fillId="0" borderId="10" xfId="0" applyNumberFormat="1" applyFont="1" applyBorder="1" applyAlignment="1">
      <alignment horizontal="right" vertical="top" wrapText="1"/>
    </xf>
    <xf numFmtId="4" fontId="9" fillId="0" borderId="34" xfId="0" applyNumberFormat="1" applyFont="1" applyBorder="1" applyAlignment="1">
      <alignment horizontal="right" vertical="top" wrapText="1"/>
    </xf>
    <xf numFmtId="4" fontId="10" fillId="0" borderId="22" xfId="0" applyNumberFormat="1" applyFont="1" applyBorder="1" applyAlignment="1">
      <alignment horizontal="right" vertical="top" wrapText="1"/>
    </xf>
    <xf numFmtId="0" fontId="5" fillId="4" borderId="10" xfId="0" applyFont="1" applyFill="1" applyBorder="1" applyAlignment="1">
      <alignment horizontal="right" vertical="top" wrapText="1"/>
    </xf>
    <xf numFmtId="0" fontId="5" fillId="4" borderId="6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right" vertical="top" wrapText="1"/>
    </xf>
    <xf numFmtId="0" fontId="43" fillId="4" borderId="10" xfId="0" applyFont="1" applyFill="1" applyBorder="1" applyAlignment="1">
      <alignment horizontal="right" vertical="top" wrapText="1"/>
    </xf>
    <xf numFmtId="0" fontId="43" fillId="4" borderId="6" xfId="0" applyFont="1" applyFill="1" applyBorder="1" applyAlignment="1">
      <alignment horizontal="right" vertical="top" wrapText="1"/>
    </xf>
    <xf numFmtId="0" fontId="5" fillId="4" borderId="9" xfId="0" applyFont="1" applyFill="1" applyBorder="1" applyAlignment="1">
      <alignment horizontal="right" vertical="top" wrapText="1"/>
    </xf>
    <xf numFmtId="0" fontId="5" fillId="4" borderId="3" xfId="0" applyFont="1" applyFill="1" applyBorder="1" applyAlignment="1">
      <alignment horizontal="right" vertical="top" wrapText="1"/>
    </xf>
    <xf numFmtId="0" fontId="5" fillId="4" borderId="31" xfId="0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right" vertical="top" wrapText="1"/>
    </xf>
    <xf numFmtId="0" fontId="5" fillId="4" borderId="1" xfId="0" applyFont="1" applyFill="1" applyBorder="1" applyAlignment="1">
      <alignment horizontal="right" vertical="top" wrapText="1"/>
    </xf>
    <xf numFmtId="0" fontId="5" fillId="4" borderId="4" xfId="0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right" vertical="top" wrapText="1"/>
    </xf>
    <xf numFmtId="0" fontId="5" fillId="4" borderId="0" xfId="0" applyFont="1" applyFill="1" applyAlignment="1">
      <alignment horizontal="right" vertical="top"/>
    </xf>
    <xf numFmtId="0" fontId="5" fillId="4" borderId="0" xfId="0" applyFont="1" applyFill="1" applyAlignment="1">
      <alignment horizontal="right" vertical="top" wrapText="1"/>
    </xf>
    <xf numFmtId="0" fontId="5" fillId="4" borderId="13" xfId="0" applyFont="1" applyFill="1" applyBorder="1" applyAlignment="1">
      <alignment horizontal="right" vertical="top" wrapText="1"/>
    </xf>
    <xf numFmtId="0" fontId="5" fillId="4" borderId="11" xfId="0" applyFont="1" applyFill="1" applyBorder="1" applyAlignment="1">
      <alignment horizontal="right" vertical="top" wrapText="1"/>
    </xf>
    <xf numFmtId="0" fontId="6" fillId="4" borderId="6" xfId="0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right" wrapText="1"/>
    </xf>
    <xf numFmtId="0" fontId="6" fillId="4" borderId="6" xfId="0" applyFont="1" applyFill="1" applyBorder="1" applyAlignment="1">
      <alignment horizontal="right" wrapText="1"/>
    </xf>
    <xf numFmtId="4" fontId="7" fillId="0" borderId="10" xfId="0" applyNumberFormat="1" applyFont="1" applyBorder="1" applyAlignment="1">
      <alignment horizontal="right" vertical="top" wrapText="1"/>
    </xf>
    <xf numFmtId="4" fontId="0" fillId="0" borderId="6" xfId="0" applyNumberFormat="1" applyBorder="1" applyAlignment="1">
      <alignment horizontal="right" vertical="top" wrapText="1"/>
    </xf>
    <xf numFmtId="4" fontId="0" fillId="0" borderId="6" xfId="0" applyNumberFormat="1" applyBorder="1" applyAlignment="1">
      <alignment vertical="top" wrapText="1"/>
    </xf>
    <xf numFmtId="4" fontId="7" fillId="0" borderId="14" xfId="0" applyNumberFormat="1" applyFont="1" applyBorder="1" applyAlignment="1">
      <alignment vertical="top" wrapText="1"/>
    </xf>
    <xf numFmtId="4" fontId="7" fillId="0" borderId="10" xfId="0" applyNumberFormat="1" applyFont="1" applyBorder="1" applyAlignment="1">
      <alignment vertical="top" wrapText="1"/>
    </xf>
    <xf numFmtId="4" fontId="7" fillId="0" borderId="6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" fontId="1" fillId="0" borderId="3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justify" vertical="top" wrapText="1"/>
    </xf>
    <xf numFmtId="0" fontId="6" fillId="0" borderId="3" xfId="0" applyFont="1" applyBorder="1" applyAlignment="1">
      <alignment vertical="top" wrapText="1"/>
    </xf>
    <xf numFmtId="0" fontId="53" fillId="0" borderId="3" xfId="0" applyFont="1" applyBorder="1" applyAlignment="1">
      <alignment vertical="top" wrapText="1"/>
    </xf>
    <xf numFmtId="0" fontId="53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/>
    </xf>
    <xf numFmtId="0" fontId="5" fillId="0" borderId="14" xfId="0" applyFont="1" applyBorder="1" applyAlignment="1">
      <alignment horizontal="justify"/>
    </xf>
    <xf numFmtId="0" fontId="1" fillId="0" borderId="14" xfId="0" applyFont="1" applyBorder="1" applyAlignment="1">
      <alignment horizontal="justify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5" fillId="2" borderId="14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54" fillId="0" borderId="4" xfId="0" applyFont="1" applyBorder="1" applyAlignment="1">
      <alignment horizontal="center" vertical="top" wrapText="1"/>
    </xf>
    <xf numFmtId="0" fontId="55" fillId="0" borderId="6" xfId="0" applyFont="1" applyBorder="1" applyAlignment="1">
      <alignment horizontal="center" vertical="top" wrapText="1"/>
    </xf>
    <xf numFmtId="0" fontId="56" fillId="0" borderId="3" xfId="0" applyFont="1" applyBorder="1" applyAlignment="1">
      <alignment horizontal="center" vertical="top" wrapText="1"/>
    </xf>
    <xf numFmtId="0" fontId="56" fillId="0" borderId="6" xfId="0" applyFont="1" applyBorder="1" applyAlignment="1">
      <alignment horizontal="justify" vertical="top" wrapText="1"/>
    </xf>
    <xf numFmtId="0" fontId="56" fillId="0" borderId="6" xfId="0" applyFont="1" applyBorder="1" applyAlignment="1">
      <alignment horizontal="center" vertical="top" wrapText="1"/>
    </xf>
    <xf numFmtId="0" fontId="56" fillId="0" borderId="10" xfId="0" applyFont="1" applyBorder="1" applyAlignment="1">
      <alignment horizontal="center" vertical="top" wrapText="1"/>
    </xf>
    <xf numFmtId="0" fontId="56" fillId="0" borderId="6" xfId="0" applyFont="1" applyBorder="1" applyAlignment="1">
      <alignment vertical="top" wrapText="1"/>
    </xf>
    <xf numFmtId="0" fontId="56" fillId="0" borderId="2" xfId="0" applyFont="1" applyBorder="1" applyAlignment="1">
      <alignment horizontal="center" vertical="top" wrapText="1"/>
    </xf>
    <xf numFmtId="0" fontId="56" fillId="0" borderId="2" xfId="0" applyFont="1" applyBorder="1" applyAlignment="1">
      <alignment horizontal="justify" vertical="top" wrapText="1"/>
    </xf>
    <xf numFmtId="4" fontId="7" fillId="0" borderId="14" xfId="0" applyNumberFormat="1" applyFont="1" applyBorder="1" applyAlignment="1">
      <alignment horizontal="right" vertical="top" wrapText="1"/>
    </xf>
    <xf numFmtId="16" fontId="7" fillId="0" borderId="14" xfId="0" applyNumberFormat="1" applyFont="1" applyBorder="1" applyAlignment="1">
      <alignment vertical="top" wrapText="1"/>
    </xf>
    <xf numFmtId="0" fontId="51" fillId="0" borderId="0" xfId="0" applyFont="1"/>
    <xf numFmtId="0" fontId="58" fillId="5" borderId="105" xfId="0" applyFont="1" applyFill="1" applyBorder="1" applyAlignment="1">
      <alignment horizontal="center" vertical="center" wrapText="1"/>
    </xf>
    <xf numFmtId="0" fontId="51" fillId="5" borderId="105" xfId="0" applyFont="1" applyFill="1" applyBorder="1" applyAlignment="1">
      <alignment horizontal="center" vertical="center" wrapText="1"/>
    </xf>
    <xf numFmtId="0" fontId="57" fillId="5" borderId="105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right"/>
    </xf>
    <xf numFmtId="4" fontId="58" fillId="5" borderId="24" xfId="0" applyNumberFormat="1" applyFont="1" applyFill="1" applyBorder="1" applyAlignment="1">
      <alignment horizontal="right" vertical="center" wrapText="1"/>
    </xf>
    <xf numFmtId="0" fontId="51" fillId="0" borderId="0" xfId="0" applyFont="1" applyFill="1"/>
    <xf numFmtId="0" fontId="51" fillId="5" borderId="105" xfId="0" applyFont="1" applyFill="1" applyBorder="1" applyAlignment="1">
      <alignment horizontal="left" vertical="center" wrapText="1"/>
    </xf>
    <xf numFmtId="4" fontId="51" fillId="5" borderId="19" xfId="0" applyNumberFormat="1" applyFont="1" applyFill="1" applyBorder="1" applyAlignment="1">
      <alignment horizontal="right" vertical="center" wrapText="1"/>
    </xf>
    <xf numFmtId="0" fontId="60" fillId="0" borderId="0" xfId="0" applyFont="1"/>
    <xf numFmtId="3" fontId="60" fillId="0" borderId="0" xfId="0" applyNumberFormat="1" applyFont="1" applyAlignment="1">
      <alignment horizontal="right"/>
    </xf>
    <xf numFmtId="3" fontId="60" fillId="0" borderId="0" xfId="0" applyNumberFormat="1" applyFont="1"/>
    <xf numFmtId="0" fontId="23" fillId="0" borderId="14" xfId="0" applyFont="1" applyFill="1" applyBorder="1" applyAlignment="1">
      <alignment vertical="top" wrapText="1"/>
    </xf>
    <xf numFmtId="0" fontId="48" fillId="0" borderId="26" xfId="0" applyFont="1" applyFill="1" applyBorder="1" applyAlignment="1">
      <alignment vertical="top" wrapText="1"/>
    </xf>
    <xf numFmtId="4" fontId="23" fillId="0" borderId="26" xfId="0" applyNumberFormat="1" applyFont="1" applyFill="1" applyBorder="1" applyAlignment="1">
      <alignment vertical="top" wrapText="1"/>
    </xf>
    <xf numFmtId="4" fontId="23" fillId="0" borderId="27" xfId="0" applyNumberFormat="1" applyFont="1" applyFill="1" applyBorder="1" applyAlignment="1">
      <alignment vertical="top" wrapText="1"/>
    </xf>
    <xf numFmtId="0" fontId="23" fillId="0" borderId="26" xfId="0" applyFont="1" applyFill="1" applyBorder="1" applyAlignment="1">
      <alignment vertical="top" wrapText="1"/>
    </xf>
    <xf numFmtId="0" fontId="23" fillId="0" borderId="18" xfId="0" applyFont="1" applyFill="1" applyBorder="1" applyAlignment="1">
      <alignment vertical="top" wrapText="1"/>
    </xf>
    <xf numFmtId="4" fontId="23" fillId="0" borderId="18" xfId="0" applyNumberFormat="1" applyFont="1" applyFill="1" applyBorder="1" applyAlignment="1">
      <alignment vertical="top" wrapText="1"/>
    </xf>
    <xf numFmtId="0" fontId="18" fillId="0" borderId="14" xfId="0" applyFont="1" applyFill="1" applyBorder="1"/>
    <xf numFmtId="4" fontId="18" fillId="0" borderId="18" xfId="0" applyNumberFormat="1" applyFont="1" applyFill="1" applyBorder="1" applyAlignment="1">
      <alignment vertical="top" wrapText="1"/>
    </xf>
    <xf numFmtId="0" fontId="23" fillId="0" borderId="45" xfId="0" applyFont="1" applyFill="1" applyBorder="1" applyAlignment="1">
      <alignment vertical="top" wrapText="1"/>
    </xf>
    <xf numFmtId="0" fontId="23" fillId="0" borderId="43" xfId="0" applyFont="1" applyFill="1" applyBorder="1" applyAlignment="1">
      <alignment vertical="top" wrapText="1"/>
    </xf>
    <xf numFmtId="0" fontId="48" fillId="0" borderId="14" xfId="0" applyFont="1" applyFill="1" applyBorder="1" applyAlignment="1">
      <alignment vertical="top" wrapText="1"/>
    </xf>
    <xf numFmtId="0" fontId="23" fillId="0" borderId="27" xfId="0" applyFont="1" applyFill="1" applyBorder="1" applyAlignment="1">
      <alignment vertical="top" wrapText="1"/>
    </xf>
    <xf numFmtId="0" fontId="23" fillId="0" borderId="63" xfId="0" applyFont="1" applyFill="1" applyBorder="1" applyAlignment="1">
      <alignment vertical="top" wrapText="1"/>
    </xf>
    <xf numFmtId="0" fontId="23" fillId="0" borderId="43" xfId="0" applyFont="1" applyFill="1" applyBorder="1" applyAlignment="1">
      <alignment wrapText="1"/>
    </xf>
    <xf numFmtId="4" fontId="48" fillId="0" borderId="14" xfId="0" applyNumberFormat="1" applyFont="1" applyFill="1" applyBorder="1" applyAlignment="1">
      <alignment vertical="top" wrapText="1"/>
    </xf>
    <xf numFmtId="0" fontId="35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top" wrapText="1"/>
    </xf>
    <xf numFmtId="4" fontId="7" fillId="0" borderId="14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top" wrapText="1"/>
    </xf>
    <xf numFmtId="4" fontId="8" fillId="0" borderId="14" xfId="0" applyNumberFormat="1" applyFont="1" applyBorder="1" applyAlignment="1">
      <alignment horizontal="right" vertical="top" wrapText="1"/>
    </xf>
    <xf numFmtId="0" fontId="8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0" fontId="8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" fontId="1" fillId="0" borderId="6" xfId="0" applyNumberFormat="1" applyFont="1" applyBorder="1" applyAlignment="1">
      <alignment horizontal="right" vertical="top" wrapText="1"/>
    </xf>
    <xf numFmtId="0" fontId="8" fillId="0" borderId="3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top" wrapText="1"/>
    </xf>
    <xf numFmtId="4" fontId="2" fillId="0" borderId="14" xfId="0" applyNumberFormat="1" applyFont="1" applyBorder="1" applyAlignment="1">
      <alignment horizontal="right" vertical="top" wrapText="1"/>
    </xf>
    <xf numFmtId="0" fontId="8" fillId="0" borderId="18" xfId="0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right" vertical="top" wrapText="1"/>
    </xf>
    <xf numFmtId="0" fontId="8" fillId="0" borderId="14" xfId="0" applyFont="1" applyBorder="1"/>
    <xf numFmtId="0" fontId="2" fillId="0" borderId="6" xfId="0" applyFont="1" applyBorder="1" applyAlignment="1">
      <alignment horizontal="center" vertical="top" wrapText="1"/>
    </xf>
    <xf numFmtId="0" fontId="43" fillId="4" borderId="9" xfId="0" applyFont="1" applyFill="1" applyBorder="1" applyAlignment="1">
      <alignment horizontal="center" vertical="top" wrapText="1"/>
    </xf>
    <xf numFmtId="0" fontId="43" fillId="4" borderId="10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top" wrapText="1"/>
    </xf>
    <xf numFmtId="4" fontId="58" fillId="5" borderId="107" xfId="0" applyNumberFormat="1" applyFont="1" applyFill="1" applyBorder="1" applyAlignment="1">
      <alignment horizontal="right" vertical="center" wrapText="1"/>
    </xf>
    <xf numFmtId="0" fontId="51" fillId="0" borderId="14" xfId="0" applyFont="1" applyBorder="1" applyAlignment="1">
      <alignment horizontal="center"/>
    </xf>
    <xf numFmtId="0" fontId="51" fillId="0" borderId="14" xfId="0" applyFont="1" applyFill="1" applyBorder="1"/>
    <xf numFmtId="4" fontId="58" fillId="0" borderId="29" xfId="0" applyNumberFormat="1" applyFont="1" applyFill="1" applyBorder="1" applyAlignment="1">
      <alignment horizontal="right" vertical="center" wrapText="1"/>
    </xf>
    <xf numFmtId="4" fontId="51" fillId="5" borderId="24" xfId="0" applyNumberFormat="1" applyFont="1" applyFill="1" applyBorder="1" applyAlignment="1">
      <alignment horizontal="right" vertical="center" wrapText="1"/>
    </xf>
    <xf numFmtId="4" fontId="51" fillId="2" borderId="29" xfId="0" applyNumberFormat="1" applyFont="1" applyFill="1" applyBorder="1" applyAlignment="1">
      <alignment horizontal="right" vertical="center" wrapText="1"/>
    </xf>
    <xf numFmtId="4" fontId="51" fillId="5" borderId="29" xfId="0" applyNumberFormat="1" applyFont="1" applyFill="1" applyBorder="1" applyAlignment="1">
      <alignment horizontal="right" vertical="center" wrapText="1"/>
    </xf>
    <xf numFmtId="4" fontId="51" fillId="5" borderId="48" xfId="0" applyNumberFormat="1" applyFont="1" applyFill="1" applyBorder="1" applyAlignment="1">
      <alignment horizontal="right" vertical="center" wrapText="1"/>
    </xf>
    <xf numFmtId="0" fontId="57" fillId="0" borderId="14" xfId="0" applyFont="1" applyFill="1" applyBorder="1" applyAlignment="1">
      <alignment horizontal="left" vertical="center" wrapText="1"/>
    </xf>
    <xf numFmtId="0" fontId="51" fillId="2" borderId="14" xfId="0" applyFont="1" applyFill="1" applyBorder="1" applyAlignment="1">
      <alignment horizontal="left" vertical="center" wrapText="1"/>
    </xf>
    <xf numFmtId="0" fontId="51" fillId="5" borderId="14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wrapText="1"/>
    </xf>
    <xf numFmtId="0" fontId="29" fillId="0" borderId="6" xfId="0" applyFont="1" applyBorder="1" applyAlignment="1">
      <alignment wrapText="1"/>
    </xf>
    <xf numFmtId="0" fontId="7" fillId="0" borderId="14" xfId="0" applyFont="1" applyBorder="1" applyAlignment="1">
      <alignment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horizontal="right" vertical="top" wrapText="1"/>
    </xf>
    <xf numFmtId="4" fontId="1" fillId="0" borderId="0" xfId="0" applyNumberFormat="1" applyFont="1" applyBorder="1" applyAlignment="1">
      <alignment horizontal="right" vertical="top" wrapText="1"/>
    </xf>
    <xf numFmtId="0" fontId="2" fillId="0" borderId="0" xfId="0" applyFont="1" applyAlignment="1"/>
    <xf numFmtId="4" fontId="20" fillId="0" borderId="14" xfId="0" applyNumberFormat="1" applyFont="1" applyBorder="1" applyAlignment="1">
      <alignment horizontal="right" vertical="top" wrapText="1"/>
    </xf>
    <xf numFmtId="4" fontId="61" fillId="0" borderId="0" xfId="0" applyNumberFormat="1" applyFont="1"/>
    <xf numFmtId="0" fontId="61" fillId="0" borderId="0" xfId="0" applyFont="1"/>
    <xf numFmtId="0" fontId="10" fillId="0" borderId="14" xfId="0" applyFont="1" applyBorder="1"/>
    <xf numFmtId="0" fontId="9" fillId="0" borderId="14" xfId="0" applyFont="1" applyBorder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/>
    </xf>
    <xf numFmtId="4" fontId="10" fillId="0" borderId="14" xfId="0" applyNumberFormat="1" applyFont="1" applyBorder="1"/>
    <xf numFmtId="3" fontId="0" fillId="0" borderId="0" xfId="0" applyNumberFormat="1"/>
    <xf numFmtId="0" fontId="2" fillId="0" borderId="66" xfId="0" applyFont="1" applyBorder="1" applyAlignment="1">
      <alignment vertical="top" wrapText="1"/>
    </xf>
    <xf numFmtId="4" fontId="2" fillId="0" borderId="14" xfId="0" applyNumberFormat="1" applyFont="1" applyBorder="1" applyAlignment="1">
      <alignment horizontal="right" wrapText="1"/>
    </xf>
    <xf numFmtId="0" fontId="2" fillId="0" borderId="96" xfId="0" applyFont="1" applyBorder="1" applyAlignment="1">
      <alignment horizontal="center" vertical="center" wrapText="1"/>
    </xf>
    <xf numFmtId="0" fontId="2" fillId="0" borderId="9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4" fontId="6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5" fillId="4" borderId="14" xfId="0" applyFont="1" applyFill="1" applyBorder="1" applyAlignment="1">
      <alignment horizontal="center" vertical="top" wrapText="1"/>
    </xf>
    <xf numFmtId="0" fontId="5" fillId="4" borderId="14" xfId="0" applyFont="1" applyFill="1" applyBorder="1" applyAlignment="1">
      <alignment vertical="top" wrapText="1"/>
    </xf>
    <xf numFmtId="0" fontId="5" fillId="4" borderId="14" xfId="0" applyFont="1" applyFill="1" applyBorder="1" applyAlignment="1">
      <alignment horizontal="right" vertical="top" wrapText="1"/>
    </xf>
    <xf numFmtId="0" fontId="5" fillId="4" borderId="14" xfId="0" applyFont="1" applyFill="1" applyBorder="1" applyAlignment="1">
      <alignment horizontal="right" vertical="top"/>
    </xf>
    <xf numFmtId="0" fontId="9" fillId="0" borderId="14" xfId="0" applyFont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4" fontId="9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justify" wrapText="1"/>
    </xf>
    <xf numFmtId="0" fontId="62" fillId="0" borderId="2" xfId="0" applyFont="1" applyBorder="1" applyAlignment="1">
      <alignment horizontal="center" wrapText="1"/>
    </xf>
    <xf numFmtId="0" fontId="62" fillId="0" borderId="3" xfId="0" applyFont="1" applyBorder="1" applyAlignment="1">
      <alignment horizontal="center" wrapText="1"/>
    </xf>
    <xf numFmtId="0" fontId="62" fillId="0" borderId="5" xfId="0" applyFont="1" applyBorder="1" applyAlignment="1">
      <alignment horizontal="center" wrapText="1"/>
    </xf>
    <xf numFmtId="0" fontId="62" fillId="0" borderId="6" xfId="0" applyFont="1" applyBorder="1" applyAlignment="1">
      <alignment horizontal="center" wrapText="1"/>
    </xf>
    <xf numFmtId="0" fontId="63" fillId="0" borderId="3" xfId="0" applyFont="1" applyBorder="1" applyAlignment="1">
      <alignment horizontal="center" wrapText="1"/>
    </xf>
    <xf numFmtId="0" fontId="63" fillId="0" borderId="6" xfId="0" applyFont="1" applyBorder="1" applyAlignment="1">
      <alignment horizontal="center" wrapText="1"/>
    </xf>
    <xf numFmtId="0" fontId="5" fillId="0" borderId="10" xfId="0" applyFont="1" applyBorder="1" applyAlignment="1">
      <alignment horizontal="left" wrapText="1"/>
    </xf>
    <xf numFmtId="0" fontId="5" fillId="0" borderId="10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5" fillId="0" borderId="6" xfId="0" applyFont="1" applyBorder="1" applyAlignment="1">
      <alignment horizontal="justify" wrapText="1"/>
    </xf>
    <xf numFmtId="0" fontId="5" fillId="0" borderId="3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23" fillId="0" borderId="10" xfId="0" applyFont="1" applyBorder="1" applyAlignment="1">
      <alignment horizontal="justify" wrapText="1"/>
    </xf>
    <xf numFmtId="0" fontId="23" fillId="0" borderId="6" xfId="0" applyFont="1" applyBorder="1" applyAlignment="1">
      <alignment horizontal="justify" wrapText="1"/>
    </xf>
    <xf numFmtId="0" fontId="1" fillId="0" borderId="10" xfId="0" applyFont="1" applyBorder="1" applyAlignment="1">
      <alignment wrapText="1"/>
    </xf>
    <xf numFmtId="0" fontId="1" fillId="0" borderId="14" xfId="0" applyNumberFormat="1" applyFont="1" applyBorder="1" applyAlignment="1">
      <alignment horizontal="center" vertical="center" wrapText="1"/>
    </xf>
    <xf numFmtId="165" fontId="1" fillId="0" borderId="14" xfId="0" applyNumberFormat="1" applyFont="1" applyBorder="1" applyAlignment="1">
      <alignment horizontal="right" wrapText="1"/>
    </xf>
    <xf numFmtId="165" fontId="2" fillId="0" borderId="14" xfId="0" applyNumberFormat="1" applyFont="1" applyBorder="1" applyAlignment="1">
      <alignment horizontal="right" wrapText="1"/>
    </xf>
    <xf numFmtId="165" fontId="8" fillId="0" borderId="14" xfId="0" applyNumberFormat="1" applyFont="1" applyBorder="1" applyAlignment="1">
      <alignment horizontal="right" vertical="center"/>
    </xf>
    <xf numFmtId="0" fontId="20" fillId="0" borderId="14" xfId="0" applyFont="1" applyBorder="1" applyAlignment="1">
      <alignment vertical="center" wrapText="1"/>
    </xf>
    <xf numFmtId="0" fontId="30" fillId="0" borderId="10" xfId="0" applyFont="1" applyBorder="1" applyAlignment="1">
      <alignment horizontal="center" vertical="center" wrapText="1"/>
    </xf>
    <xf numFmtId="0" fontId="29" fillId="0" borderId="14" xfId="0" applyFont="1" applyBorder="1" applyAlignment="1">
      <alignment wrapText="1"/>
    </xf>
    <xf numFmtId="4" fontId="30" fillId="0" borderId="14" xfId="0" applyNumberFormat="1" applyFont="1" applyBorder="1"/>
    <xf numFmtId="0" fontId="30" fillId="0" borderId="14" xfId="0" applyFont="1" applyBorder="1"/>
    <xf numFmtId="0" fontId="8" fillId="2" borderId="14" xfId="0" applyFont="1" applyFill="1" applyBorder="1" applyAlignment="1">
      <alignment horizontal="left" wrapText="1"/>
    </xf>
    <xf numFmtId="4" fontId="8" fillId="0" borderId="14" xfId="0" applyNumberFormat="1" applyFont="1" applyBorder="1" applyAlignment="1">
      <alignment horizontal="right" vertical="top" wrapText="1"/>
    </xf>
    <xf numFmtId="4" fontId="8" fillId="0" borderId="26" xfId="0" applyNumberFormat="1" applyFont="1" applyBorder="1" applyAlignment="1">
      <alignment horizontal="right" vertical="top" wrapText="1"/>
    </xf>
    <xf numFmtId="4" fontId="8" fillId="0" borderId="27" xfId="0" applyNumberFormat="1" applyFont="1" applyBorder="1" applyAlignment="1">
      <alignment horizontal="right" vertical="top" wrapText="1"/>
    </xf>
    <xf numFmtId="4" fontId="8" fillId="0" borderId="34" xfId="0" applyNumberFormat="1" applyFont="1" applyBorder="1" applyAlignment="1">
      <alignment horizontal="right" vertical="top" wrapText="1"/>
    </xf>
    <xf numFmtId="0" fontId="5" fillId="4" borderId="14" xfId="0" applyFont="1" applyFill="1" applyBorder="1" applyAlignment="1">
      <alignment horizontal="right" vertical="top" wrapText="1"/>
    </xf>
    <xf numFmtId="0" fontId="29" fillId="0" borderId="10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0" fontId="5" fillId="4" borderId="67" xfId="0" applyFont="1" applyFill="1" applyBorder="1" applyAlignment="1">
      <alignment horizontal="center" vertical="top" wrapText="1"/>
    </xf>
    <xf numFmtId="0" fontId="7" fillId="0" borderId="14" xfId="0" applyFont="1" applyBorder="1" applyAlignment="1">
      <alignment wrapText="1"/>
    </xf>
    <xf numFmtId="0" fontId="1" fillId="0" borderId="14" xfId="0" applyFont="1" applyBorder="1" applyAlignment="1">
      <alignment vertical="top" wrapText="1"/>
    </xf>
    <xf numFmtId="4" fontId="1" fillId="0" borderId="14" xfId="0" applyNumberFormat="1" applyFont="1" applyBorder="1" applyAlignment="1">
      <alignment horizontal="right" vertical="top" wrapText="1"/>
    </xf>
    <xf numFmtId="0" fontId="7" fillId="0" borderId="14" xfId="0" applyFont="1" applyFill="1" applyBorder="1" applyAlignment="1">
      <alignment wrapText="1"/>
    </xf>
    <xf numFmtId="0" fontId="7" fillId="0" borderId="14" xfId="0" applyFont="1" applyFill="1" applyBorder="1" applyAlignment="1">
      <alignment vertical="top" wrapText="1"/>
    </xf>
    <xf numFmtId="4" fontId="7" fillId="0" borderId="14" xfId="0" applyNumberFormat="1" applyFont="1" applyFill="1" applyBorder="1" applyAlignment="1">
      <alignment horizontal="right" vertical="top" wrapText="1"/>
    </xf>
    <xf numFmtId="0" fontId="7" fillId="0" borderId="14" xfId="0" applyFont="1" applyFill="1" applyBorder="1" applyAlignment="1">
      <alignment horizontal="center" vertical="top" wrapText="1"/>
    </xf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top" wrapText="1"/>
    </xf>
    <xf numFmtId="0" fontId="0" fillId="0" borderId="1" xfId="0" applyBorder="1"/>
    <xf numFmtId="0" fontId="1" fillId="0" borderId="1" xfId="0" applyFont="1" applyBorder="1" applyAlignment="1">
      <alignment horizontal="left" vertical="top" wrapText="1"/>
    </xf>
    <xf numFmtId="0" fontId="35" fillId="0" borderId="14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top" wrapText="1"/>
    </xf>
    <xf numFmtId="0" fontId="35" fillId="0" borderId="14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 wrapText="1"/>
    </xf>
    <xf numFmtId="49" fontId="36" fillId="0" borderId="14" xfId="0" applyNumberFormat="1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/>
    </xf>
    <xf numFmtId="0" fontId="36" fillId="0" borderId="14" xfId="0" applyFont="1" applyBorder="1" applyAlignment="1">
      <alignment horizontal="center" vertical="top" wrapText="1"/>
    </xf>
    <xf numFmtId="0" fontId="36" fillId="0" borderId="14" xfId="0" applyFont="1" applyBorder="1" applyAlignment="1">
      <alignment horizontal="center" vertical="top" wrapText="1"/>
    </xf>
    <xf numFmtId="49" fontId="36" fillId="0" borderId="14" xfId="0" applyNumberFormat="1" applyFont="1" applyBorder="1" applyAlignment="1">
      <alignment horizontal="center" vertical="center" wrapText="1"/>
    </xf>
    <xf numFmtId="0" fontId="35" fillId="0" borderId="0" xfId="0" applyFont="1" applyBorder="1"/>
    <xf numFmtId="0" fontId="36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6" fillId="0" borderId="63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49" fontId="36" fillId="0" borderId="0" xfId="0" applyNumberFormat="1" applyFont="1" applyBorder="1" applyAlignment="1">
      <alignment horizontal="center" vertical="center" wrapText="1"/>
    </xf>
    <xf numFmtId="0" fontId="36" fillId="0" borderId="63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 vertical="top" wrapText="1"/>
    </xf>
    <xf numFmtId="0" fontId="36" fillId="0" borderId="28" xfId="0" applyFont="1" applyBorder="1" applyAlignment="1">
      <alignment horizontal="center"/>
    </xf>
    <xf numFmtId="0" fontId="36" fillId="0" borderId="28" xfId="0" applyFont="1" applyBorder="1" applyAlignment="1">
      <alignment horizontal="center" vertical="top" wrapText="1"/>
    </xf>
    <xf numFmtId="0" fontId="36" fillId="0" borderId="63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 wrapText="1"/>
    </xf>
    <xf numFmtId="0" fontId="36" fillId="0" borderId="63" xfId="0" applyFont="1" applyBorder="1" applyAlignment="1">
      <alignment wrapText="1"/>
    </xf>
    <xf numFmtId="0" fontId="36" fillId="0" borderId="0" xfId="0" applyFont="1" applyBorder="1" applyAlignment="1">
      <alignment wrapText="1"/>
    </xf>
    <xf numFmtId="0" fontId="35" fillId="0" borderId="0" xfId="0" applyFont="1" applyFill="1" applyBorder="1" applyAlignment="1">
      <alignment wrapText="1"/>
    </xf>
    <xf numFmtId="49" fontId="35" fillId="0" borderId="0" xfId="0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35" fillId="0" borderId="63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/>
    <xf numFmtId="3" fontId="35" fillId="0" borderId="0" xfId="0" applyNumberFormat="1" applyFont="1" applyFill="1" applyBorder="1"/>
    <xf numFmtId="0" fontId="35" fillId="0" borderId="0" xfId="0" applyFont="1" applyFill="1" applyBorder="1" applyAlignment="1">
      <alignment horizontal="center" vertical="top" wrapText="1"/>
    </xf>
    <xf numFmtId="0" fontId="35" fillId="0" borderId="14" xfId="0" applyFont="1" applyFill="1" applyBorder="1"/>
    <xf numFmtId="0" fontId="35" fillId="0" borderId="0" xfId="0" applyFont="1" applyFill="1"/>
    <xf numFmtId="0" fontId="35" fillId="0" borderId="14" xfId="0" applyFont="1" applyFill="1" applyBorder="1" applyAlignment="1">
      <alignment horizontal="center" vertical="center"/>
    </xf>
    <xf numFmtId="165" fontId="36" fillId="0" borderId="14" xfId="0" applyNumberFormat="1" applyFont="1" applyFill="1" applyBorder="1" applyAlignment="1">
      <alignment horizontal="right"/>
    </xf>
    <xf numFmtId="165" fontId="36" fillId="0" borderId="14" xfId="0" applyNumberFormat="1" applyFont="1" applyBorder="1" applyAlignment="1">
      <alignment horizontal="right" wrapText="1"/>
    </xf>
    <xf numFmtId="0" fontId="35" fillId="0" borderId="63" xfId="0" applyFont="1" applyFill="1" applyBorder="1" applyAlignment="1">
      <alignment horizontal="center" vertical="top" wrapText="1"/>
    </xf>
    <xf numFmtId="0" fontId="35" fillId="0" borderId="0" xfId="0" applyFont="1" applyBorder="1" applyAlignment="1">
      <alignment wrapText="1"/>
    </xf>
    <xf numFmtId="3" fontId="35" fillId="0" borderId="0" xfId="0" applyNumberFormat="1" applyFont="1" applyFill="1" applyBorder="1" applyAlignment="1">
      <alignment horizontal="center" vertical="center" wrapText="1"/>
    </xf>
    <xf numFmtId="3" fontId="35" fillId="0" borderId="0" xfId="0" applyNumberFormat="1" applyFont="1" applyFill="1" applyBorder="1" applyAlignment="1">
      <alignment horizontal="center" vertical="center"/>
    </xf>
    <xf numFmtId="0" fontId="35" fillId="0" borderId="29" xfId="0" applyFont="1" applyFill="1" applyBorder="1" applyAlignment="1">
      <alignment horizontal="center" vertical="top" wrapText="1"/>
    </xf>
    <xf numFmtId="165" fontId="35" fillId="0" borderId="14" xfId="0" applyNumberFormat="1" applyFont="1" applyFill="1" applyBorder="1" applyAlignment="1">
      <alignment horizontal="right"/>
    </xf>
    <xf numFmtId="0" fontId="35" fillId="0" borderId="63" xfId="0" applyFont="1" applyBorder="1" applyAlignment="1">
      <alignment horizontal="center" wrapText="1"/>
    </xf>
    <xf numFmtId="0" fontId="35" fillId="0" borderId="14" xfId="0" applyFont="1" applyFill="1" applyBorder="1" applyAlignment="1">
      <alignment horizontal="center" wrapText="1"/>
    </xf>
    <xf numFmtId="0" fontId="35" fillId="0" borderId="63" xfId="0" applyFont="1" applyBorder="1" applyAlignment="1">
      <alignment wrapText="1"/>
    </xf>
    <xf numFmtId="165" fontId="35" fillId="0" borderId="14" xfId="0" applyNumberFormat="1" applyFont="1" applyBorder="1" applyAlignment="1">
      <alignment horizontal="right"/>
    </xf>
    <xf numFmtId="0" fontId="36" fillId="0" borderId="63" xfId="0" applyFont="1" applyBorder="1" applyAlignment="1">
      <alignment horizontal="center" vertical="top" wrapText="1"/>
    </xf>
    <xf numFmtId="0" fontId="35" fillId="0" borderId="29" xfId="0" applyFont="1" applyFill="1" applyBorder="1" applyAlignment="1">
      <alignment horizontal="center" vertical="center" wrapText="1"/>
    </xf>
    <xf numFmtId="165" fontId="36" fillId="0" borderId="29" xfId="0" applyNumberFormat="1" applyFont="1" applyFill="1" applyBorder="1" applyAlignment="1">
      <alignment horizontal="right" wrapText="1"/>
    </xf>
    <xf numFmtId="165" fontId="36" fillId="0" borderId="28" xfId="0" applyNumberFormat="1" applyFont="1" applyFill="1" applyBorder="1" applyAlignment="1">
      <alignment horizontal="right"/>
    </xf>
    <xf numFmtId="0" fontId="0" fillId="0" borderId="63" xfId="0" applyFill="1" applyBorder="1"/>
    <xf numFmtId="0" fontId="0" fillId="0" borderId="0" xfId="0" applyFill="1" applyBorder="1"/>
    <xf numFmtId="0" fontId="35" fillId="0" borderId="63" xfId="0" applyFont="1" applyBorder="1" applyAlignment="1">
      <alignment horizontal="center" vertical="top" wrapText="1"/>
    </xf>
    <xf numFmtId="3" fontId="35" fillId="0" borderId="0" xfId="0" applyNumberFormat="1" applyFont="1" applyBorder="1" applyAlignment="1">
      <alignment horizontal="center" vertical="center"/>
    </xf>
    <xf numFmtId="165" fontId="36" fillId="0" borderId="14" xfId="0" applyNumberFormat="1" applyFont="1" applyBorder="1" applyAlignment="1">
      <alignment horizontal="right" vertical="center" wrapText="1"/>
    </xf>
    <xf numFmtId="0" fontId="35" fillId="0" borderId="63" xfId="0" applyFont="1" applyBorder="1"/>
    <xf numFmtId="0" fontId="35" fillId="0" borderId="0" xfId="0" applyFont="1" applyBorder="1" applyAlignment="1">
      <alignment horizontal="center"/>
    </xf>
    <xf numFmtId="0" fontId="35" fillId="0" borderId="0" xfId="0" applyFont="1" applyBorder="1" applyAlignment="1">
      <alignment vertical="top" wrapText="1"/>
    </xf>
    <xf numFmtId="0" fontId="35" fillId="0" borderId="29" xfId="0" applyFont="1" applyBorder="1" applyAlignment="1">
      <alignment horizontal="center" vertical="center" wrapText="1"/>
    </xf>
    <xf numFmtId="165" fontId="36" fillId="0" borderId="14" xfId="0" applyNumberFormat="1" applyFont="1" applyBorder="1" applyAlignment="1">
      <alignment horizontal="right"/>
    </xf>
    <xf numFmtId="164" fontId="36" fillId="0" borderId="14" xfId="0" applyNumberFormat="1" applyFont="1" applyBorder="1"/>
    <xf numFmtId="3" fontId="36" fillId="0" borderId="28" xfId="0" applyNumberFormat="1" applyFont="1" applyFill="1" applyBorder="1"/>
    <xf numFmtId="0" fontId="35" fillId="0" borderId="0" xfId="0" applyFont="1" applyAlignment="1">
      <alignment wrapText="1"/>
    </xf>
    <xf numFmtId="165" fontId="36" fillId="0" borderId="14" xfId="0" applyNumberFormat="1" applyFont="1" applyFill="1" applyBorder="1" applyAlignment="1">
      <alignment horizontal="right" vertical="center" wrapText="1"/>
    </xf>
    <xf numFmtId="165" fontId="36" fillId="0" borderId="14" xfId="0" applyNumberFormat="1" applyFont="1" applyFill="1" applyBorder="1" applyAlignment="1">
      <alignment horizontal="right" vertical="center"/>
    </xf>
    <xf numFmtId="0" fontId="35" fillId="0" borderId="63" xfId="0" applyFont="1" applyFill="1" applyBorder="1" applyAlignment="1">
      <alignment wrapText="1"/>
    </xf>
    <xf numFmtId="165" fontId="36" fillId="0" borderId="14" xfId="0" applyNumberFormat="1" applyFont="1" applyBorder="1" applyAlignment="1">
      <alignment horizontal="center" vertical="center"/>
    </xf>
    <xf numFmtId="3" fontId="37" fillId="0" borderId="28" xfId="0" applyNumberFormat="1" applyFont="1" applyFill="1" applyBorder="1"/>
    <xf numFmtId="165" fontId="36" fillId="0" borderId="14" xfId="0" applyNumberFormat="1" applyFont="1" applyBorder="1"/>
    <xf numFmtId="3" fontId="36" fillId="0" borderId="14" xfId="0" applyNumberFormat="1" applyFont="1" applyBorder="1"/>
    <xf numFmtId="3" fontId="36" fillId="0" borderId="14" xfId="0" applyNumberFormat="1" applyFont="1" applyBorder="1" applyAlignment="1">
      <alignment horizontal="center"/>
    </xf>
    <xf numFmtId="3" fontId="36" fillId="0" borderId="28" xfId="0" applyNumberFormat="1" applyFont="1" applyBorder="1" applyAlignment="1">
      <alignment horizontal="center"/>
    </xf>
    <xf numFmtId="165" fontId="36" fillId="0" borderId="14" xfId="0" applyNumberFormat="1" applyFont="1" applyBorder="1" applyAlignment="1">
      <alignment horizontal="center"/>
    </xf>
    <xf numFmtId="165" fontId="36" fillId="0" borderId="28" xfId="0" applyNumberFormat="1" applyFont="1" applyBorder="1" applyAlignment="1">
      <alignment horizontal="center"/>
    </xf>
    <xf numFmtId="0" fontId="36" fillId="0" borderId="0" xfId="0" applyFont="1" applyBorder="1" applyAlignment="1">
      <alignment horizontal="left"/>
    </xf>
    <xf numFmtId="165" fontId="36" fillId="0" borderId="0" xfId="0" applyNumberFormat="1" applyFont="1" applyBorder="1"/>
    <xf numFmtId="3" fontId="37" fillId="0" borderId="0" xfId="0" applyNumberFormat="1" applyFont="1" applyFill="1" applyBorder="1"/>
    <xf numFmtId="164" fontId="35" fillId="0" borderId="0" xfId="0" applyNumberFormat="1" applyFont="1"/>
    <xf numFmtId="165" fontId="35" fillId="0" borderId="63" xfId="0" applyNumberFormat="1" applyFont="1" applyBorder="1"/>
    <xf numFmtId="165" fontId="36" fillId="0" borderId="0" xfId="0" applyNumberFormat="1" applyFont="1" applyFill="1" applyBorder="1" applyAlignment="1">
      <alignment horizontal="right"/>
    </xf>
    <xf numFmtId="0" fontId="38" fillId="0" borderId="0" xfId="0" applyFont="1" applyFill="1" applyBorder="1"/>
    <xf numFmtId="165" fontId="41" fillId="0" borderId="0" xfId="0" applyNumberFormat="1" applyFont="1" applyFill="1" applyBorder="1" applyAlignment="1">
      <alignment horizontal="right" vertical="center"/>
    </xf>
    <xf numFmtId="0" fontId="1" fillId="0" borderId="14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top" wrapText="1"/>
    </xf>
    <xf numFmtId="0" fontId="51" fillId="0" borderId="0" xfId="0" applyFont="1" applyAlignment="1">
      <alignment horizontal="right" wrapText="1"/>
    </xf>
    <xf numFmtId="0" fontId="35" fillId="0" borderId="14" xfId="0" applyFont="1" applyBorder="1" applyAlignment="1">
      <alignment horizontal="center" vertical="center"/>
    </xf>
    <xf numFmtId="0" fontId="8" fillId="2" borderId="14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vertical="top" wrapText="1"/>
    </xf>
    <xf numFmtId="0" fontId="35" fillId="2" borderId="26" xfId="0" applyFont="1" applyFill="1" applyBorder="1" applyAlignment="1">
      <alignment horizontal="left" vertical="center" wrapText="1"/>
    </xf>
    <xf numFmtId="0" fontId="35" fillId="2" borderId="27" xfId="0" applyFont="1" applyFill="1" applyBorder="1" applyAlignment="1">
      <alignment horizontal="left" vertical="center" wrapText="1"/>
    </xf>
    <xf numFmtId="0" fontId="35" fillId="2" borderId="18" xfId="0" applyFont="1" applyFill="1" applyBorder="1" applyAlignment="1">
      <alignment horizontal="left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wrapText="1"/>
    </xf>
    <xf numFmtId="0" fontId="35" fillId="0" borderId="14" xfId="0" applyFont="1" applyBorder="1" applyAlignment="1">
      <alignment horizontal="left" vertical="top" wrapText="1"/>
    </xf>
    <xf numFmtId="0" fontId="35" fillId="0" borderId="26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center" wrapText="1"/>
    </xf>
    <xf numFmtId="0" fontId="36" fillId="0" borderId="27" xfId="0" applyFont="1" applyBorder="1" applyAlignment="1">
      <alignment horizontal="center" wrapText="1"/>
    </xf>
    <xf numFmtId="0" fontId="36" fillId="0" borderId="18" xfId="0" applyFont="1" applyBorder="1" applyAlignment="1">
      <alignment horizontal="center" wrapText="1"/>
    </xf>
    <xf numFmtId="0" fontId="36" fillId="0" borderId="26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top" wrapText="1"/>
    </xf>
    <xf numFmtId="0" fontId="35" fillId="0" borderId="14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top" wrapText="1"/>
    </xf>
    <xf numFmtId="0" fontId="8" fillId="0" borderId="27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49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52" fillId="0" borderId="14" xfId="0" applyFont="1" applyBorder="1" applyAlignment="1">
      <alignment horizontal="center" vertical="center" wrapText="1"/>
    </xf>
    <xf numFmtId="0" fontId="35" fillId="2" borderId="26" xfId="0" applyFont="1" applyFill="1" applyBorder="1" applyAlignment="1">
      <alignment horizontal="center" vertical="center" wrapText="1"/>
    </xf>
    <xf numFmtId="0" fontId="35" fillId="2" borderId="27" xfId="0" applyFont="1" applyFill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right" vertical="top" wrapText="1"/>
    </xf>
    <xf numFmtId="0" fontId="7" fillId="0" borderId="14" xfId="0" applyFont="1" applyBorder="1" applyAlignment="1">
      <alignment vertical="top" wrapText="1"/>
    </xf>
    <xf numFmtId="16" fontId="7" fillId="0" borderId="14" xfId="0" applyNumberFormat="1" applyFont="1" applyBorder="1" applyAlignment="1">
      <alignment vertical="top" wrapText="1"/>
    </xf>
    <xf numFmtId="0" fontId="10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0" fillId="0" borderId="50" xfId="0" applyFont="1" applyBorder="1" applyAlignment="1">
      <alignment horizontal="center" vertical="top" wrapText="1"/>
    </xf>
    <xf numFmtId="0" fontId="10" fillId="0" borderId="51" xfId="0" applyFont="1" applyBorder="1" applyAlignment="1">
      <alignment horizontal="center" vertical="top" wrapText="1"/>
    </xf>
    <xf numFmtId="0" fontId="10" fillId="0" borderId="50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top" wrapText="1"/>
    </xf>
    <xf numFmtId="0" fontId="10" fillId="0" borderId="58" xfId="0" applyFont="1" applyBorder="1" applyAlignment="1">
      <alignment horizontal="center" vertical="top" wrapText="1"/>
    </xf>
    <xf numFmtId="0" fontId="10" fillId="0" borderId="5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0" fillId="0" borderId="2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7" fillId="0" borderId="0" xfId="0" applyFont="1" applyAlignment="1">
      <alignment horizontal="left"/>
    </xf>
    <xf numFmtId="0" fontId="7" fillId="0" borderId="14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left" vertical="top" wrapText="1"/>
    </xf>
    <xf numFmtId="0" fontId="7" fillId="0" borderId="2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0" fontId="2" fillId="0" borderId="67" xfId="0" applyFont="1" applyBorder="1" applyAlignment="1">
      <alignment horizontal="center" vertical="top" wrapText="1"/>
    </xf>
    <xf numFmtId="0" fontId="2" fillId="0" borderId="54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6" xfId="0" applyFont="1" applyBorder="1" applyAlignment="1">
      <alignment vertical="top" wrapText="1"/>
    </xf>
    <xf numFmtId="0" fontId="2" fillId="0" borderId="52" xfId="0" applyFont="1" applyBorder="1" applyAlignment="1">
      <alignment vertical="top" wrapText="1"/>
    </xf>
    <xf numFmtId="0" fontId="2" fillId="0" borderId="8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left" vertical="top" wrapText="1"/>
    </xf>
    <xf numFmtId="0" fontId="2" fillId="0" borderId="52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top" wrapText="1"/>
    </xf>
    <xf numFmtId="0" fontId="2" fillId="0" borderId="55" xfId="0" applyFont="1" applyBorder="1" applyAlignment="1">
      <alignment horizontal="center" vertical="top" wrapText="1"/>
    </xf>
    <xf numFmtId="0" fontId="2" fillId="0" borderId="52" xfId="0" applyFont="1" applyBorder="1" applyAlignment="1">
      <alignment horizontal="center" vertical="top" wrapText="1"/>
    </xf>
    <xf numFmtId="0" fontId="2" fillId="0" borderId="56" xfId="0" applyFont="1" applyBorder="1" applyAlignment="1">
      <alignment horizontal="left" wrapText="1"/>
    </xf>
    <xf numFmtId="0" fontId="2" fillId="0" borderId="52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89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0" fontId="2" fillId="0" borderId="70" xfId="0" applyFont="1" applyBorder="1" applyAlignment="1">
      <alignment horizontal="left" vertical="top" wrapText="1"/>
    </xf>
    <xf numFmtId="0" fontId="2" fillId="0" borderId="54" xfId="0" applyFont="1" applyBorder="1" applyAlignment="1">
      <alignment horizontal="left" vertical="top" wrapText="1"/>
    </xf>
    <xf numFmtId="0" fontId="2" fillId="0" borderId="57" xfId="0" applyFont="1" applyBorder="1" applyAlignment="1">
      <alignment horizontal="center" vertical="top" wrapText="1"/>
    </xf>
    <xf numFmtId="0" fontId="2" fillId="0" borderId="58" xfId="0" applyFont="1" applyBorder="1" applyAlignment="1">
      <alignment horizontal="center" vertical="top" wrapText="1"/>
    </xf>
    <xf numFmtId="0" fontId="2" fillId="0" borderId="53" xfId="0" applyFont="1" applyBorder="1" applyAlignment="1">
      <alignment horizontal="center" vertical="top" wrapText="1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90" xfId="0" applyFont="1" applyBorder="1" applyAlignment="1">
      <alignment horizontal="left" vertical="top" wrapText="1"/>
    </xf>
    <xf numFmtId="0" fontId="2" fillId="0" borderId="91" xfId="0" applyFont="1" applyBorder="1" applyAlignment="1">
      <alignment horizontal="left" vertical="top" wrapText="1"/>
    </xf>
    <xf numFmtId="0" fontId="2" fillId="0" borderId="83" xfId="0" applyFont="1" applyBorder="1" applyAlignment="1">
      <alignment horizontal="left" vertical="top" wrapText="1"/>
    </xf>
    <xf numFmtId="0" fontId="2" fillId="0" borderId="66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73" xfId="0" applyFont="1" applyBorder="1" applyAlignment="1">
      <alignment horizontal="left" vertical="top" wrapText="1"/>
    </xf>
    <xf numFmtId="0" fontId="2" fillId="0" borderId="71" xfId="0" applyFont="1" applyBorder="1" applyAlignment="1">
      <alignment horizontal="left" vertical="top" wrapText="1"/>
    </xf>
    <xf numFmtId="0" fontId="2" fillId="0" borderId="84" xfId="0" applyFont="1" applyBorder="1" applyAlignment="1">
      <alignment horizontal="left" vertical="top" wrapText="1"/>
    </xf>
    <xf numFmtId="0" fontId="2" fillId="0" borderId="85" xfId="0" applyFont="1" applyBorder="1" applyAlignment="1">
      <alignment horizontal="left" vertical="top" wrapText="1"/>
    </xf>
    <xf numFmtId="0" fontId="2" fillId="0" borderId="50" xfId="0" applyFont="1" applyBorder="1" applyAlignment="1">
      <alignment horizontal="center" vertical="top" wrapText="1"/>
    </xf>
    <xf numFmtId="0" fontId="2" fillId="0" borderId="51" xfId="0" applyFont="1" applyBorder="1" applyAlignment="1">
      <alignment horizontal="center" vertical="top" wrapText="1"/>
    </xf>
    <xf numFmtId="0" fontId="2" fillId="0" borderId="50" xfId="0" applyFont="1" applyBorder="1" applyAlignment="1">
      <alignment horizontal="justify" vertical="top" wrapText="1"/>
    </xf>
    <xf numFmtId="0" fontId="2" fillId="0" borderId="51" xfId="0" applyFont="1" applyBorder="1" applyAlignment="1">
      <alignment horizontal="justify" vertical="top" wrapText="1"/>
    </xf>
    <xf numFmtId="0" fontId="2" fillId="0" borderId="89" xfId="0" applyFont="1" applyBorder="1" applyAlignment="1">
      <alignment horizontal="center" vertical="top" wrapText="1"/>
    </xf>
    <xf numFmtId="0" fontId="2" fillId="0" borderId="8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justify" vertical="top" wrapText="1"/>
    </xf>
    <xf numFmtId="0" fontId="1" fillId="0" borderId="14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86" xfId="0" applyFont="1" applyBorder="1" applyAlignment="1">
      <alignment horizontal="center" vertical="center" wrapText="1"/>
    </xf>
    <xf numFmtId="0" fontId="2" fillId="0" borderId="87" xfId="0" applyFont="1" applyBorder="1" applyAlignment="1">
      <alignment horizontal="center" vertical="center" wrapText="1"/>
    </xf>
    <xf numFmtId="0" fontId="2" fillId="0" borderId="88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justify" vertical="top" wrapText="1"/>
    </xf>
    <xf numFmtId="0" fontId="2" fillId="0" borderId="52" xfId="0" applyFont="1" applyBorder="1" applyAlignment="1">
      <alignment horizontal="justify" vertical="top" wrapText="1"/>
    </xf>
    <xf numFmtId="0" fontId="2" fillId="0" borderId="65" xfId="0" applyFont="1" applyBorder="1" applyAlignment="1">
      <alignment horizontal="center" vertical="top" wrapText="1"/>
    </xf>
    <xf numFmtId="0" fontId="2" fillId="0" borderId="72" xfId="0" applyFont="1" applyBorder="1" applyAlignment="1">
      <alignment horizontal="center" vertical="top" wrapText="1"/>
    </xf>
    <xf numFmtId="0" fontId="1" fillId="0" borderId="50" xfId="0" applyFont="1" applyBorder="1" applyAlignment="1">
      <alignment horizontal="justify" vertical="top" wrapText="1"/>
    </xf>
    <xf numFmtId="0" fontId="1" fillId="0" borderId="65" xfId="0" applyFont="1" applyBorder="1" applyAlignment="1">
      <alignment horizontal="justify" vertical="top" wrapText="1"/>
    </xf>
    <xf numFmtId="0" fontId="1" fillId="0" borderId="72" xfId="0" applyFont="1" applyBorder="1" applyAlignment="1">
      <alignment horizontal="justify" vertical="top" wrapText="1"/>
    </xf>
    <xf numFmtId="0" fontId="1" fillId="0" borderId="74" xfId="0" applyFont="1" applyBorder="1" applyAlignment="1">
      <alignment horizontal="center" vertical="top" wrapText="1"/>
    </xf>
    <xf numFmtId="0" fontId="1" fillId="0" borderId="75" xfId="0" applyFont="1" applyBorder="1" applyAlignment="1">
      <alignment horizontal="center" vertical="top" wrapText="1"/>
    </xf>
    <xf numFmtId="0" fontId="1" fillId="0" borderId="76" xfId="0" applyFont="1" applyBorder="1" applyAlignment="1">
      <alignment horizontal="center" vertical="top" wrapText="1"/>
    </xf>
    <xf numFmtId="0" fontId="1" fillId="0" borderId="77" xfId="0" applyFont="1" applyBorder="1" applyAlignment="1">
      <alignment horizontal="center" vertical="top" wrapText="1"/>
    </xf>
    <xf numFmtId="0" fontId="1" fillId="0" borderId="78" xfId="0" applyFont="1" applyBorder="1" applyAlignment="1">
      <alignment horizontal="center" vertical="top" wrapText="1"/>
    </xf>
    <xf numFmtId="0" fontId="1" fillId="0" borderId="79" xfId="0" applyFont="1" applyBorder="1" applyAlignment="1">
      <alignment horizontal="center" vertical="top" wrapText="1"/>
    </xf>
    <xf numFmtId="0" fontId="1" fillId="0" borderId="8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4" xfId="0" applyFont="1" applyBorder="1" applyAlignment="1">
      <alignment vertical="top" wrapText="1"/>
    </xf>
    <xf numFmtId="0" fontId="2" fillId="0" borderId="65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justify" vertical="center" wrapText="1"/>
    </xf>
    <xf numFmtId="0" fontId="2" fillId="0" borderId="65" xfId="0" applyFont="1" applyBorder="1" applyAlignment="1">
      <alignment horizontal="justify" vertical="center" wrapText="1"/>
    </xf>
    <xf numFmtId="0" fontId="2" fillId="0" borderId="51" xfId="0" applyFont="1" applyBorder="1" applyAlignment="1">
      <alignment horizontal="justify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2" fillId="0" borderId="6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27" fillId="0" borderId="0" xfId="0" applyFont="1" applyAlignment="1">
      <alignment horizontal="left" wrapText="1"/>
    </xf>
    <xf numFmtId="0" fontId="2" fillId="0" borderId="2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4" fontId="8" fillId="0" borderId="14" xfId="0" applyNumberFormat="1" applyFont="1" applyBorder="1" applyAlignment="1">
      <alignment horizontal="right" vertical="top" wrapText="1"/>
    </xf>
    <xf numFmtId="0" fontId="8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8" fillId="0" borderId="14" xfId="0" applyFont="1" applyBorder="1" applyAlignment="1">
      <alignment horizontal="center" vertical="top" wrapText="1"/>
    </xf>
    <xf numFmtId="0" fontId="8" fillId="0" borderId="14" xfId="0" applyFont="1" applyBorder="1" applyAlignment="1">
      <alignment vertical="top" wrapText="1"/>
    </xf>
    <xf numFmtId="0" fontId="8" fillId="0" borderId="26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4" fontId="8" fillId="0" borderId="26" xfId="0" applyNumberFormat="1" applyFont="1" applyBorder="1" applyAlignment="1">
      <alignment horizontal="right" vertical="top" wrapText="1"/>
    </xf>
    <xf numFmtId="0" fontId="15" fillId="0" borderId="14" xfId="0" applyFont="1" applyBorder="1" applyAlignment="1">
      <alignment horizontal="left" vertical="top" wrapText="1"/>
    </xf>
    <xf numFmtId="0" fontId="0" fillId="0" borderId="14" xfId="0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" fontId="1" fillId="0" borderId="28" xfId="0" applyNumberFormat="1" applyFont="1" applyBorder="1" applyAlignment="1">
      <alignment horizontal="center" vertical="top" wrapText="1"/>
    </xf>
    <xf numFmtId="4" fontId="1" fillId="0" borderId="32" xfId="0" applyNumberFormat="1" applyFont="1" applyBorder="1" applyAlignment="1">
      <alignment horizontal="center" vertical="top" wrapText="1"/>
    </xf>
    <xf numFmtId="4" fontId="1" fillId="0" borderId="29" xfId="0" applyNumberFormat="1" applyFont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16" fontId="1" fillId="0" borderId="14" xfId="0" applyNumberFormat="1" applyFont="1" applyBorder="1" applyAlignment="1">
      <alignment horizontal="center" vertical="top" wrapText="1"/>
    </xf>
    <xf numFmtId="4" fontId="0" fillId="0" borderId="14" xfId="0" applyNumberFormat="1" applyBorder="1"/>
    <xf numFmtId="0" fontId="1" fillId="0" borderId="0" xfId="0" applyFont="1" applyBorder="1" applyAlignment="1">
      <alignment wrapText="1"/>
    </xf>
    <xf numFmtId="0" fontId="9" fillId="0" borderId="14" xfId="0" applyFont="1" applyBorder="1" applyAlignment="1">
      <alignment horizontal="center" vertical="top" wrapText="1"/>
    </xf>
    <xf numFmtId="17" fontId="1" fillId="0" borderId="14" xfId="0" applyNumberFormat="1" applyFont="1" applyBorder="1" applyAlignment="1">
      <alignment horizontal="center" vertical="top" wrapText="1"/>
    </xf>
    <xf numFmtId="16" fontId="1" fillId="0" borderId="14" xfId="0" applyNumberFormat="1" applyFont="1" applyBorder="1" applyAlignment="1">
      <alignment vertical="top" wrapText="1"/>
    </xf>
    <xf numFmtId="16" fontId="1" fillId="0" borderId="14" xfId="0" applyNumberFormat="1" applyFont="1" applyBorder="1" applyAlignment="1">
      <alignment wrapText="1"/>
    </xf>
    <xf numFmtId="16" fontId="1" fillId="0" borderId="14" xfId="0" applyNumberFormat="1" applyFont="1" applyBorder="1" applyAlignment="1">
      <alignment horizontal="justify" wrapText="1"/>
    </xf>
    <xf numFmtId="16" fontId="1" fillId="0" borderId="14" xfId="0" applyNumberFormat="1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16" fontId="1" fillId="0" borderId="14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16" fontId="5" fillId="0" borderId="2" xfId="0" applyNumberFormat="1" applyFont="1" applyBorder="1" applyAlignment="1">
      <alignment horizontal="justify" wrapText="1"/>
    </xf>
    <xf numFmtId="16" fontId="5" fillId="0" borderId="9" xfId="0" applyNumberFormat="1" applyFont="1" applyBorder="1" applyAlignment="1">
      <alignment horizontal="justify" wrapText="1"/>
    </xf>
    <xf numFmtId="16" fontId="5" fillId="0" borderId="3" xfId="0" applyNumberFormat="1" applyFont="1" applyBorder="1" applyAlignment="1">
      <alignment horizontal="justify" wrapText="1"/>
    </xf>
    <xf numFmtId="0" fontId="5" fillId="0" borderId="2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5" fillId="0" borderId="9" xfId="0" applyNumberFormat="1" applyFont="1" applyBorder="1" applyAlignment="1">
      <alignment horizontal="right" vertical="top" wrapText="1"/>
    </xf>
    <xf numFmtId="0" fontId="1" fillId="0" borderId="1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1" fillId="0" borderId="1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0" fillId="0" borderId="5" xfId="0" applyBorder="1"/>
    <xf numFmtId="0" fontId="2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0" fillId="0" borderId="10" xfId="0" applyBorder="1"/>
    <xf numFmtId="0" fontId="0" fillId="0" borderId="13" xfId="0" applyBorder="1" applyAlignment="1">
      <alignment vertical="top" wrapText="1"/>
    </xf>
    <xf numFmtId="0" fontId="8" fillId="0" borderId="2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  <xf numFmtId="0" fontId="8" fillId="0" borderId="26" xfId="0" applyFont="1" applyBorder="1" applyAlignment="1">
      <alignment vertical="top" wrapText="1"/>
    </xf>
    <xf numFmtId="0" fontId="8" fillId="0" borderId="18" xfId="0" applyFont="1" applyBorder="1" applyAlignment="1">
      <alignment vertical="top" wrapText="1"/>
    </xf>
    <xf numFmtId="14" fontId="8" fillId="0" borderId="26" xfId="0" applyNumberFormat="1" applyFont="1" applyBorder="1" applyAlignment="1">
      <alignment horizontal="center" vertical="top" wrapText="1"/>
    </xf>
    <xf numFmtId="14" fontId="8" fillId="0" borderId="18" xfId="0" applyNumberFormat="1" applyFont="1" applyBorder="1" applyAlignment="1">
      <alignment horizontal="center" vertical="top" wrapText="1"/>
    </xf>
    <xf numFmtId="0" fontId="8" fillId="0" borderId="14" xfId="0" applyFont="1" applyBorder="1" applyAlignment="1">
      <alignment horizontal="justify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42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left" vertical="top" wrapText="1"/>
    </xf>
    <xf numFmtId="0" fontId="8" fillId="0" borderId="15" xfId="0" applyFont="1" applyBorder="1" applyAlignment="1">
      <alignment vertical="top" wrapText="1"/>
    </xf>
    <xf numFmtId="0" fontId="8" fillId="0" borderId="17" xfId="0" applyFont="1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8" fillId="0" borderId="28" xfId="0" applyNumberFormat="1" applyFont="1" applyBorder="1" applyAlignment="1">
      <alignment horizontal="center" vertical="top" wrapText="1"/>
    </xf>
    <xf numFmtId="14" fontId="8" fillId="0" borderId="14" xfId="0" applyNumberFormat="1" applyFont="1" applyBorder="1" applyAlignment="1">
      <alignment horizontal="center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15" fillId="0" borderId="15" xfId="0" applyFont="1" applyBorder="1" applyAlignment="1">
      <alignment vertical="top" wrapText="1"/>
    </xf>
    <xf numFmtId="0" fontId="15" fillId="0" borderId="16" xfId="0" applyFont="1" applyBorder="1" applyAlignment="1">
      <alignment vertical="top" wrapText="1"/>
    </xf>
    <xf numFmtId="0" fontId="15" fillId="0" borderId="17" xfId="0" applyFont="1" applyBorder="1" applyAlignment="1">
      <alignment vertical="top" wrapText="1"/>
    </xf>
    <xf numFmtId="0" fontId="8" fillId="0" borderId="43" xfId="0" applyFont="1" applyBorder="1" applyAlignment="1">
      <alignment horizontal="center" vertical="top" wrapText="1"/>
    </xf>
    <xf numFmtId="14" fontId="8" fillId="0" borderId="45" xfId="0" applyNumberFormat="1" applyFont="1" applyBorder="1" applyAlignment="1">
      <alignment horizontal="center" vertical="top" wrapText="1"/>
    </xf>
    <xf numFmtId="0" fontId="8" fillId="0" borderId="33" xfId="0" applyFont="1" applyBorder="1" applyAlignment="1">
      <alignment vertical="top" wrapText="1"/>
    </xf>
    <xf numFmtId="0" fontId="8" fillId="0" borderId="35" xfId="0" applyFont="1" applyBorder="1" applyAlignment="1">
      <alignment vertical="top" wrapText="1"/>
    </xf>
    <xf numFmtId="0" fontId="8" fillId="0" borderId="46" xfId="0" applyFont="1" applyBorder="1" applyAlignment="1">
      <alignment vertical="top" wrapText="1"/>
    </xf>
    <xf numFmtId="0" fontId="8" fillId="0" borderId="47" xfId="0" applyFont="1" applyBorder="1" applyAlignment="1">
      <alignment vertical="top" wrapText="1"/>
    </xf>
    <xf numFmtId="0" fontId="8" fillId="0" borderId="16" xfId="0" applyFont="1" applyBorder="1" applyAlignment="1">
      <alignment vertical="top" wrapText="1"/>
    </xf>
    <xf numFmtId="0" fontId="8" fillId="0" borderId="27" xfId="0" applyFont="1" applyBorder="1" applyAlignment="1">
      <alignment vertical="top" wrapText="1"/>
    </xf>
    <xf numFmtId="0" fontId="15" fillId="0" borderId="14" xfId="0" applyFont="1" applyBorder="1" applyAlignment="1">
      <alignment vertical="top" wrapText="1"/>
    </xf>
    <xf numFmtId="0" fontId="15" fillId="0" borderId="27" xfId="0" applyFont="1" applyBorder="1" applyAlignment="1">
      <alignment vertical="top" wrapText="1"/>
    </xf>
    <xf numFmtId="0" fontId="15" fillId="0" borderId="18" xfId="0" applyFont="1" applyBorder="1" applyAlignment="1">
      <alignment vertical="top" wrapText="1"/>
    </xf>
    <xf numFmtId="0" fontId="8" fillId="0" borderId="34" xfId="0" applyFont="1" applyBorder="1" applyAlignment="1">
      <alignment vertical="top" wrapText="1"/>
    </xf>
    <xf numFmtId="0" fontId="8" fillId="0" borderId="21" xfId="0" applyFont="1" applyBorder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14" fontId="8" fillId="0" borderId="43" xfId="0" applyNumberFormat="1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33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14" fillId="0" borderId="34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7" fillId="0" borderId="34" xfId="0" applyFont="1" applyBorder="1" applyAlignment="1">
      <alignment horizontal="center" vertical="top" wrapText="1"/>
    </xf>
    <xf numFmtId="0" fontId="7" fillId="0" borderId="35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2" xfId="0" applyFont="1" applyBorder="1" applyAlignment="1">
      <alignment horizontal="center" wrapText="1"/>
    </xf>
    <xf numFmtId="0" fontId="2" fillId="0" borderId="6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left" wrapText="1" indent="1"/>
    </xf>
    <xf numFmtId="4" fontId="2" fillId="0" borderId="14" xfId="0" applyNumberFormat="1" applyFont="1" applyBorder="1" applyAlignment="1">
      <alignment horizontal="right" vertical="top" wrapText="1"/>
    </xf>
    <xf numFmtId="0" fontId="29" fillId="0" borderId="93" xfId="0" applyFont="1" applyBorder="1" applyAlignment="1">
      <alignment horizontal="center"/>
    </xf>
    <xf numFmtId="0" fontId="29" fillId="0" borderId="68" xfId="0" applyFont="1" applyBorder="1" applyAlignment="1">
      <alignment horizontal="center"/>
    </xf>
    <xf numFmtId="0" fontId="29" fillId="0" borderId="45" xfId="0" applyFont="1" applyBorder="1" applyAlignment="1">
      <alignment horizontal="center" vertical="center" wrapText="1"/>
    </xf>
    <xf numFmtId="0" fontId="29" fillId="0" borderId="48" xfId="0" applyFont="1" applyBorder="1" applyAlignment="1">
      <alignment horizontal="center" vertical="center" wrapText="1"/>
    </xf>
    <xf numFmtId="0" fontId="29" fillId="0" borderId="63" xfId="0" applyFont="1" applyBorder="1" applyAlignment="1">
      <alignment horizontal="center" vertical="center" wrapText="1"/>
    </xf>
    <xf numFmtId="0" fontId="29" fillId="0" borderId="64" xfId="0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wrapText="1"/>
    </xf>
    <xf numFmtId="4" fontId="1" fillId="0" borderId="14" xfId="0" applyNumberFormat="1" applyFont="1" applyBorder="1" applyAlignment="1">
      <alignment horizontal="right" vertical="top" wrapText="1"/>
    </xf>
    <xf numFmtId="0" fontId="1" fillId="0" borderId="45" xfId="0" applyFont="1" applyBorder="1" applyAlignment="1">
      <alignment horizontal="center" vertical="top" wrapText="1"/>
    </xf>
    <xf numFmtId="0" fontId="1" fillId="0" borderId="48" xfId="0" applyFont="1" applyBorder="1" applyAlignment="1">
      <alignment horizontal="center" vertical="top" wrapText="1"/>
    </xf>
    <xf numFmtId="0" fontId="1" fillId="0" borderId="63" xfId="0" applyFont="1" applyBorder="1" applyAlignment="1">
      <alignment horizontal="center" vertical="top" wrapText="1"/>
    </xf>
    <xf numFmtId="0" fontId="1" fillId="0" borderId="64" xfId="0" applyFont="1" applyBorder="1" applyAlignment="1">
      <alignment horizontal="center" vertical="top" wrapText="1"/>
    </xf>
    <xf numFmtId="0" fontId="1" fillId="0" borderId="43" xfId="0" applyFont="1" applyBorder="1" applyAlignment="1">
      <alignment horizontal="center" vertical="top" wrapText="1"/>
    </xf>
    <xf numFmtId="0" fontId="1" fillId="0" borderId="49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0" fontId="32" fillId="0" borderId="14" xfId="0" applyFont="1" applyBorder="1" applyAlignment="1">
      <alignment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48" xfId="0" applyFont="1" applyBorder="1" applyAlignment="1">
      <alignment horizontal="center" vertical="top" wrapText="1"/>
    </xf>
    <xf numFmtId="0" fontId="2" fillId="0" borderId="63" xfId="0" applyFont="1" applyBorder="1" applyAlignment="1">
      <alignment horizontal="center" vertical="top" wrapText="1"/>
    </xf>
    <xf numFmtId="0" fontId="2" fillId="0" borderId="64" xfId="0" applyFont="1" applyBorder="1" applyAlignment="1">
      <alignment horizontal="center" vertical="top" wrapText="1"/>
    </xf>
    <xf numFmtId="0" fontId="2" fillId="0" borderId="43" xfId="0" applyFont="1" applyBorder="1" applyAlignment="1">
      <alignment horizontal="center" vertical="top" wrapText="1"/>
    </xf>
    <xf numFmtId="0" fontId="2" fillId="0" borderId="49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4" fontId="1" fillId="0" borderId="26" xfId="0" applyNumberFormat="1" applyFont="1" applyBorder="1" applyAlignment="1">
      <alignment horizontal="right" vertical="top" wrapText="1"/>
    </xf>
    <xf numFmtId="4" fontId="1" fillId="0" borderId="18" xfId="0" applyNumberFormat="1" applyFont="1" applyBorder="1" applyAlignment="1">
      <alignment horizontal="right" vertical="top" wrapText="1"/>
    </xf>
    <xf numFmtId="0" fontId="2" fillId="0" borderId="28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4" fontId="5" fillId="0" borderId="26" xfId="0" applyNumberFormat="1" applyFont="1" applyBorder="1" applyAlignment="1">
      <alignment horizontal="right" vertical="top" wrapText="1"/>
    </xf>
    <xf numFmtId="4" fontId="5" fillId="0" borderId="18" xfId="0" applyNumberFormat="1" applyFont="1" applyBorder="1" applyAlignment="1">
      <alignment horizontal="right" vertical="top" wrapText="1"/>
    </xf>
    <xf numFmtId="4" fontId="2" fillId="0" borderId="26" xfId="0" applyNumberFormat="1" applyFont="1" applyBorder="1" applyAlignment="1">
      <alignment horizontal="right" vertical="top" wrapText="1"/>
    </xf>
    <xf numFmtId="4" fontId="2" fillId="0" borderId="27" xfId="0" applyNumberFormat="1" applyFont="1" applyBorder="1" applyAlignment="1">
      <alignment horizontal="right" vertical="top" wrapText="1"/>
    </xf>
    <xf numFmtId="4" fontId="2" fillId="0" borderId="18" xfId="0" applyNumberFormat="1" applyFont="1" applyBorder="1" applyAlignment="1">
      <alignment horizontal="right" vertical="top" wrapText="1"/>
    </xf>
    <xf numFmtId="0" fontId="1" fillId="0" borderId="28" xfId="0" applyFont="1" applyBorder="1" applyAlignment="1">
      <alignment horizontal="justify" vertical="top" wrapText="1"/>
    </xf>
    <xf numFmtId="0" fontId="8" fillId="0" borderId="2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18" xfId="0" applyFont="1" applyBorder="1" applyAlignment="1">
      <alignment vertical="top" wrapText="1"/>
    </xf>
    <xf numFmtId="0" fontId="8" fillId="0" borderId="14" xfId="0" applyFont="1" applyBorder="1"/>
    <xf numFmtId="0" fontId="1" fillId="0" borderId="28" xfId="0" applyFont="1" applyBorder="1" applyAlignment="1">
      <alignment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36" fillId="0" borderId="59" xfId="0" applyNumberFormat="1" applyFont="1" applyBorder="1" applyAlignment="1">
      <alignment horizontal="center" vertical="center" wrapText="1"/>
    </xf>
    <xf numFmtId="0" fontId="36" fillId="0" borderId="59" xfId="0" applyFont="1" applyBorder="1" applyAlignment="1">
      <alignment horizontal="center" vertical="center" wrapText="1"/>
    </xf>
    <xf numFmtId="0" fontId="36" fillId="0" borderId="59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 wrapText="1"/>
    </xf>
    <xf numFmtId="49" fontId="36" fillId="0" borderId="14" xfId="0" applyNumberFormat="1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49" fontId="36" fillId="0" borderId="18" xfId="0" applyNumberFormat="1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43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49" fontId="36" fillId="0" borderId="0" xfId="0" applyNumberFormat="1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top" wrapText="1"/>
    </xf>
    <xf numFmtId="0" fontId="36" fillId="0" borderId="14" xfId="0" applyFont="1" applyBorder="1" applyAlignment="1">
      <alignment horizontal="center" vertical="top" wrapText="1"/>
    </xf>
    <xf numFmtId="0" fontId="36" fillId="0" borderId="32" xfId="0" applyFont="1" applyBorder="1"/>
    <xf numFmtId="0" fontId="36" fillId="0" borderId="32" xfId="0" applyFont="1" applyBorder="1" applyAlignment="1">
      <alignment wrapText="1"/>
    </xf>
    <xf numFmtId="3" fontId="36" fillId="0" borderId="45" xfId="0" applyNumberFormat="1" applyFont="1" applyFill="1" applyBorder="1" applyAlignment="1">
      <alignment horizontal="center" vertical="center" wrapText="1"/>
    </xf>
    <xf numFmtId="3" fontId="36" fillId="0" borderId="42" xfId="0" applyNumberFormat="1" applyFont="1" applyFill="1" applyBorder="1" applyAlignment="1">
      <alignment horizontal="center" vertical="center" wrapText="1"/>
    </xf>
    <xf numFmtId="0" fontId="36" fillId="0" borderId="42" xfId="0" applyFont="1" applyFill="1" applyBorder="1" applyAlignment="1">
      <alignment horizontal="center" vertical="center" wrapText="1"/>
    </xf>
    <xf numFmtId="0" fontId="36" fillId="0" borderId="42" xfId="0" applyFont="1" applyFill="1" applyBorder="1" applyAlignment="1">
      <alignment wrapText="1"/>
    </xf>
    <xf numFmtId="3" fontId="36" fillId="0" borderId="42" xfId="0" applyNumberFormat="1" applyFont="1" applyFill="1" applyBorder="1" applyAlignment="1">
      <alignment wrapText="1"/>
    </xf>
    <xf numFmtId="0" fontId="36" fillId="0" borderId="42" xfId="0" applyFont="1" applyFill="1" applyBorder="1" applyAlignment="1">
      <alignment horizontal="center" vertical="top" wrapText="1"/>
    </xf>
    <xf numFmtId="3" fontId="35" fillId="0" borderId="26" xfId="0" applyNumberFormat="1" applyFont="1" applyFill="1" applyBorder="1" applyAlignment="1">
      <alignment horizontal="center" vertical="center"/>
    </xf>
    <xf numFmtId="3" fontId="35" fillId="0" borderId="27" xfId="0" applyNumberFormat="1" applyFont="1" applyFill="1" applyBorder="1" applyAlignment="1">
      <alignment horizontal="center" vertical="center"/>
    </xf>
    <xf numFmtId="0" fontId="35" fillId="0" borderId="26" xfId="0" applyFont="1" applyFill="1" applyBorder="1" applyAlignment="1">
      <alignment horizontal="left" vertical="top" wrapText="1"/>
    </xf>
    <xf numFmtId="0" fontId="35" fillId="0" borderId="27" xfId="0" applyFont="1" applyBorder="1" applyAlignment="1">
      <alignment horizontal="left" vertical="top" wrapText="1"/>
    </xf>
    <xf numFmtId="0" fontId="35" fillId="0" borderId="18" xfId="0" applyFont="1" applyBorder="1" applyAlignment="1">
      <alignment horizontal="left" vertical="top" wrapText="1"/>
    </xf>
    <xf numFmtId="0" fontId="35" fillId="0" borderId="26" xfId="0" applyFont="1" applyFill="1" applyBorder="1" applyAlignment="1">
      <alignment horizontal="center" vertical="center" wrapText="1"/>
    </xf>
    <xf numFmtId="0" fontId="35" fillId="0" borderId="27" xfId="0" applyFont="1" applyBorder="1" applyAlignment="1">
      <alignment horizontal="center" vertical="center" wrapText="1"/>
    </xf>
    <xf numFmtId="164" fontId="35" fillId="0" borderId="26" xfId="0" applyNumberFormat="1" applyFont="1" applyBorder="1" applyAlignment="1">
      <alignment horizontal="center" vertical="center" wrapText="1"/>
    </xf>
    <xf numFmtId="0" fontId="0" fillId="0" borderId="27" xfId="0" applyBorder="1" applyAlignment="1"/>
    <xf numFmtId="0" fontId="0" fillId="0" borderId="18" xfId="0" applyBorder="1" applyAlignment="1"/>
    <xf numFmtId="0" fontId="35" fillId="0" borderId="45" xfId="0" applyFont="1" applyBorder="1" applyAlignment="1">
      <alignment horizontal="center" vertical="center" wrapText="1"/>
    </xf>
    <xf numFmtId="0" fontId="35" fillId="0" borderId="63" xfId="0" applyFont="1" applyBorder="1" applyAlignment="1">
      <alignment horizontal="center" vertical="center" wrapText="1"/>
    </xf>
    <xf numFmtId="49" fontId="35" fillId="0" borderId="26" xfId="0" applyNumberFormat="1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3" fontId="35" fillId="0" borderId="26" xfId="0" applyNumberFormat="1" applyFont="1" applyFill="1" applyBorder="1" applyAlignment="1">
      <alignment horizontal="center" vertical="center" wrapText="1"/>
    </xf>
    <xf numFmtId="0" fontId="35" fillId="0" borderId="45" xfId="0" applyFont="1" applyFill="1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3" fontId="35" fillId="0" borderId="27" xfId="0" applyNumberFormat="1" applyFont="1" applyFill="1" applyBorder="1" applyAlignment="1">
      <alignment horizontal="center" vertical="center" wrapText="1"/>
    </xf>
    <xf numFmtId="3" fontId="35" fillId="0" borderId="18" xfId="0" applyNumberFormat="1" applyFont="1" applyFill="1" applyBorder="1" applyAlignment="1">
      <alignment horizontal="center" vertical="center" wrapText="1"/>
    </xf>
    <xf numFmtId="0" fontId="35" fillId="0" borderId="63" xfId="0" applyFont="1" applyFill="1" applyBorder="1" applyAlignment="1">
      <alignment horizontal="center" vertical="center" wrapText="1"/>
    </xf>
    <xf numFmtId="0" fontId="35" fillId="0" borderId="43" xfId="0" applyFont="1" applyFill="1" applyBorder="1" applyAlignment="1">
      <alignment horizontal="center" vertical="center" wrapText="1"/>
    </xf>
    <xf numFmtId="49" fontId="35" fillId="0" borderId="26" xfId="0" applyNumberFormat="1" applyFont="1" applyBorder="1" applyAlignment="1">
      <alignment horizontal="center" vertical="center"/>
    </xf>
    <xf numFmtId="0" fontId="35" fillId="0" borderId="27" xfId="0" applyFont="1" applyBorder="1" applyAlignment="1">
      <alignment horizontal="center"/>
    </xf>
    <xf numFmtId="0" fontId="35" fillId="0" borderId="18" xfId="0" applyFont="1" applyBorder="1" applyAlignment="1">
      <alignment horizontal="center"/>
    </xf>
    <xf numFmtId="0" fontId="35" fillId="0" borderId="26" xfId="0" applyFont="1" applyBorder="1" applyAlignment="1">
      <alignment horizontal="left" vertical="top" wrapText="1"/>
    </xf>
    <xf numFmtId="0" fontId="35" fillId="0" borderId="27" xfId="0" applyFont="1" applyBorder="1" applyAlignment="1">
      <alignment vertical="top" wrapText="1"/>
    </xf>
    <xf numFmtId="0" fontId="35" fillId="0" borderId="18" xfId="0" applyFont="1" applyBorder="1" applyAlignment="1">
      <alignment vertical="top" wrapText="1"/>
    </xf>
    <xf numFmtId="0" fontId="35" fillId="0" borderId="63" xfId="0" applyFont="1" applyBorder="1" applyAlignment="1">
      <alignment horizontal="center" wrapText="1"/>
    </xf>
    <xf numFmtId="0" fontId="35" fillId="0" borderId="43" xfId="0" applyFont="1" applyBorder="1" applyAlignment="1">
      <alignment horizontal="center" wrapText="1"/>
    </xf>
    <xf numFmtId="0" fontId="36" fillId="0" borderId="14" xfId="0" applyFont="1" applyBorder="1" applyAlignment="1">
      <alignment horizontal="left"/>
    </xf>
    <xf numFmtId="0" fontId="49" fillId="0" borderId="0" xfId="0" applyFont="1" applyAlignment="1">
      <alignment horizontal="center" wrapText="1"/>
    </xf>
    <xf numFmtId="0" fontId="36" fillId="0" borderId="14" xfId="0" applyFont="1" applyBorder="1" applyAlignment="1">
      <alignment horizontal="center"/>
    </xf>
    <xf numFmtId="0" fontId="36" fillId="0" borderId="28" xfId="0" applyFont="1" applyBorder="1" applyAlignment="1">
      <alignment horizontal="center"/>
    </xf>
    <xf numFmtId="49" fontId="35" fillId="0" borderId="26" xfId="0" applyNumberFormat="1" applyFont="1" applyBorder="1" applyAlignment="1">
      <alignment horizontal="center" vertical="center" wrapText="1"/>
    </xf>
    <xf numFmtId="0" fontId="35" fillId="0" borderId="27" xfId="0" applyFont="1" applyBorder="1" applyAlignment="1">
      <alignment horizontal="center" wrapText="1"/>
    </xf>
    <xf numFmtId="0" fontId="35" fillId="0" borderId="18" xfId="0" applyFont="1" applyBorder="1" applyAlignment="1">
      <alignment horizontal="center" wrapText="1"/>
    </xf>
    <xf numFmtId="0" fontId="35" fillId="0" borderId="27" xfId="0" applyFont="1" applyBorder="1" applyAlignment="1">
      <alignment wrapText="1"/>
    </xf>
    <xf numFmtId="0" fontId="35" fillId="0" borderId="18" xfId="0" applyFont="1" applyBorder="1" applyAlignment="1">
      <alignment wrapText="1"/>
    </xf>
    <xf numFmtId="0" fontId="35" fillId="0" borderId="63" xfId="0" applyFont="1" applyBorder="1" applyAlignment="1">
      <alignment horizontal="center"/>
    </xf>
    <xf numFmtId="0" fontId="35" fillId="0" borderId="43" xfId="0" applyFont="1" applyBorder="1" applyAlignment="1">
      <alignment horizontal="center"/>
    </xf>
    <xf numFmtId="0" fontId="35" fillId="0" borderId="26" xfId="0" applyFont="1" applyBorder="1" applyAlignment="1">
      <alignment vertical="top" wrapText="1"/>
    </xf>
    <xf numFmtId="0" fontId="35" fillId="0" borderId="45" xfId="0" applyFont="1" applyBorder="1" applyAlignment="1">
      <alignment horizontal="center" vertical="top" wrapText="1"/>
    </xf>
    <xf numFmtId="0" fontId="35" fillId="0" borderId="63" xfId="0" applyFont="1" applyBorder="1" applyAlignment="1">
      <alignment horizontal="center" vertical="top" wrapText="1"/>
    </xf>
    <xf numFmtId="0" fontId="35" fillId="0" borderId="43" xfId="0" applyFont="1" applyBorder="1" applyAlignment="1">
      <alignment horizontal="center" vertical="top" wrapText="1"/>
    </xf>
    <xf numFmtId="0" fontId="36" fillId="0" borderId="14" xfId="0" applyFont="1" applyBorder="1" applyAlignment="1">
      <alignment horizontal="center" wrapText="1"/>
    </xf>
    <xf numFmtId="0" fontId="36" fillId="0" borderId="28" xfId="0" applyFont="1" applyBorder="1" applyAlignment="1">
      <alignment horizontal="center" wrapText="1"/>
    </xf>
    <xf numFmtId="49" fontId="35" fillId="0" borderId="27" xfId="0" applyNumberFormat="1" applyFont="1" applyBorder="1" applyAlignment="1">
      <alignment horizontal="center" vertical="center" wrapText="1"/>
    </xf>
    <xf numFmtId="49" fontId="35" fillId="0" borderId="18" xfId="0" applyNumberFormat="1" applyFont="1" applyBorder="1" applyAlignment="1">
      <alignment horizontal="center" vertical="center" wrapText="1"/>
    </xf>
    <xf numFmtId="0" fontId="36" fillId="0" borderId="28" xfId="0" applyFont="1" applyBorder="1" applyAlignment="1">
      <alignment horizontal="left"/>
    </xf>
    <xf numFmtId="0" fontId="36" fillId="0" borderId="32" xfId="0" applyFont="1" applyBorder="1" applyAlignment="1">
      <alignment horizontal="left"/>
    </xf>
    <xf numFmtId="0" fontId="36" fillId="0" borderId="29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4" fontId="2" fillId="0" borderId="9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9" fillId="0" borderId="33" xfId="0" applyFont="1" applyBorder="1" applyAlignment="1">
      <alignment vertical="top" wrapText="1"/>
    </xf>
    <xf numFmtId="0" fontId="9" fillId="0" borderId="34" xfId="0" applyFont="1" applyBorder="1" applyAlignment="1">
      <alignment vertical="top" wrapText="1"/>
    </xf>
    <xf numFmtId="4" fontId="8" fillId="0" borderId="34" xfId="0" applyNumberFormat="1" applyFont="1" applyBorder="1" applyAlignment="1">
      <alignment horizontal="right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4" fontId="10" fillId="0" borderId="22" xfId="0" applyNumberFormat="1" applyFont="1" applyBorder="1" applyAlignment="1">
      <alignment horizontal="right" vertical="top" wrapText="1"/>
    </xf>
    <xf numFmtId="4" fontId="8" fillId="0" borderId="12" xfId="0" applyNumberFormat="1" applyFont="1" applyBorder="1" applyAlignment="1">
      <alignment horizontal="right" vertical="top" wrapText="1"/>
    </xf>
    <xf numFmtId="4" fontId="8" fillId="0" borderId="5" xfId="0" applyNumberFormat="1" applyFont="1" applyBorder="1" applyAlignment="1">
      <alignment horizontal="right" vertical="top" wrapText="1"/>
    </xf>
    <xf numFmtId="4" fontId="8" fillId="0" borderId="13" xfId="0" applyNumberFormat="1" applyFont="1" applyBorder="1" applyAlignment="1">
      <alignment horizontal="right" vertical="top" wrapText="1"/>
    </xf>
    <xf numFmtId="4" fontId="8" fillId="0" borderId="10" xfId="0" applyNumberFormat="1" applyFont="1" applyBorder="1" applyAlignment="1">
      <alignment horizontal="right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4" fontId="8" fillId="0" borderId="8" xfId="0" applyNumberFormat="1" applyFont="1" applyBorder="1" applyAlignment="1">
      <alignment horizontal="right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8" fillId="0" borderId="12" xfId="0" applyFont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31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4" fontId="8" fillId="0" borderId="12" xfId="0" applyNumberFormat="1" applyFont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top" wrapText="1"/>
    </xf>
    <xf numFmtId="4" fontId="9" fillId="0" borderId="8" xfId="0" applyNumberFormat="1" applyFont="1" applyBorder="1" applyAlignment="1">
      <alignment horizontal="right" vertical="top" wrapText="1"/>
    </xf>
    <xf numFmtId="4" fontId="9" fillId="0" borderId="6" xfId="0" applyNumberFormat="1" applyFont="1" applyBorder="1" applyAlignment="1">
      <alignment horizontal="right" vertical="top" wrapText="1"/>
    </xf>
    <xf numFmtId="4" fontId="8" fillId="0" borderId="8" xfId="0" applyNumberFormat="1" applyFont="1" applyBorder="1" applyAlignment="1">
      <alignment horizontal="center" vertical="top" wrapText="1"/>
    </xf>
    <xf numFmtId="4" fontId="8" fillId="0" borderId="6" xfId="0" applyNumberFormat="1" applyFont="1" applyBorder="1" applyAlignment="1">
      <alignment horizontal="center" vertical="top" wrapText="1"/>
    </xf>
    <xf numFmtId="0" fontId="8" fillId="0" borderId="61" xfId="0" applyFont="1" applyBorder="1" applyAlignment="1">
      <alignment horizontal="center" vertical="top" wrapText="1"/>
    </xf>
    <xf numFmtId="0" fontId="8" fillId="0" borderId="62" xfId="0" applyFont="1" applyBorder="1" applyAlignment="1">
      <alignment horizontal="center" vertical="top" wrapText="1"/>
    </xf>
    <xf numFmtId="0" fontId="16" fillId="0" borderId="59" xfId="0" applyFont="1" applyBorder="1" applyAlignment="1">
      <alignment horizontal="center"/>
    </xf>
    <xf numFmtId="0" fontId="2" fillId="0" borderId="3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56" fillId="0" borderId="2" xfId="0" applyFont="1" applyBorder="1" applyAlignment="1">
      <alignment horizontal="center" vertical="top" wrapText="1"/>
    </xf>
    <xf numFmtId="0" fontId="56" fillId="0" borderId="3" xfId="0" applyFont="1" applyBorder="1" applyAlignment="1">
      <alignment horizontal="center" vertical="top" wrapText="1"/>
    </xf>
    <xf numFmtId="0" fontId="56" fillId="0" borderId="2" xfId="0" applyFont="1" applyBorder="1" applyAlignment="1">
      <alignment horizontal="justify" vertical="top" wrapText="1"/>
    </xf>
    <xf numFmtId="0" fontId="56" fillId="0" borderId="3" xfId="0" applyFont="1" applyBorder="1" applyAlignment="1">
      <alignment horizontal="justify" vertical="top" wrapText="1"/>
    </xf>
    <xf numFmtId="0" fontId="56" fillId="0" borderId="9" xfId="0" applyFont="1" applyBorder="1" applyAlignment="1">
      <alignment horizontal="center" vertical="top" wrapText="1"/>
    </xf>
    <xf numFmtId="0" fontId="56" fillId="0" borderId="9" xfId="0" applyFont="1" applyBorder="1" applyAlignment="1">
      <alignment horizontal="justify" vertical="top" wrapText="1"/>
    </xf>
    <xf numFmtId="0" fontId="6" fillId="4" borderId="104" xfId="0" applyFont="1" applyFill="1" applyBorder="1" applyAlignment="1">
      <alignment wrapText="1"/>
    </xf>
    <xf numFmtId="0" fontId="6" fillId="4" borderId="101" xfId="0" applyFont="1" applyFill="1" applyBorder="1" applyAlignment="1">
      <alignment wrapText="1"/>
    </xf>
    <xf numFmtId="0" fontId="0" fillId="0" borderId="0" xfId="0" applyAlignment="1">
      <alignment horizontal="left" wrapText="1"/>
    </xf>
    <xf numFmtId="0" fontId="6" fillId="4" borderId="14" xfId="0" applyFont="1" applyFill="1" applyBorder="1" applyAlignment="1">
      <alignment horizontal="center" vertical="top" wrapText="1"/>
    </xf>
    <xf numFmtId="0" fontId="5" fillId="4" borderId="80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83" xfId="0" applyFont="1" applyFill="1" applyBorder="1" applyAlignment="1">
      <alignment vertical="top" wrapText="1"/>
    </xf>
    <xf numFmtId="0" fontId="5" fillId="4" borderId="66" xfId="0" applyFont="1" applyFill="1" applyBorder="1" applyAlignment="1">
      <alignment vertical="top" wrapText="1"/>
    </xf>
    <xf numFmtId="0" fontId="5" fillId="4" borderId="73" xfId="0" applyFont="1" applyFill="1" applyBorder="1" applyAlignment="1">
      <alignment vertical="top" wrapText="1"/>
    </xf>
    <xf numFmtId="0" fontId="5" fillId="4" borderId="71" xfId="0" applyFont="1" applyFill="1" applyBorder="1" applyAlignment="1">
      <alignment vertical="top" wrapText="1"/>
    </xf>
    <xf numFmtId="0" fontId="5" fillId="4" borderId="75" xfId="0" applyFont="1" applyFill="1" applyBorder="1" applyAlignment="1">
      <alignment horizontal="right" vertical="top" wrapText="1"/>
    </xf>
    <xf numFmtId="0" fontId="5" fillId="4" borderId="76" xfId="0" applyFont="1" applyFill="1" applyBorder="1" applyAlignment="1">
      <alignment horizontal="right" vertical="top" wrapText="1"/>
    </xf>
    <xf numFmtId="0" fontId="5" fillId="4" borderId="9" xfId="0" applyFont="1" applyFill="1" applyBorder="1" applyAlignment="1">
      <alignment horizontal="right" vertical="top" wrapText="1"/>
    </xf>
    <xf numFmtId="0" fontId="5" fillId="4" borderId="3" xfId="0" applyFont="1" applyFill="1" applyBorder="1" applyAlignment="1">
      <alignment horizontal="right" vertical="top" wrapText="1"/>
    </xf>
    <xf numFmtId="0" fontId="5" fillId="4" borderId="12" xfId="0" applyFont="1" applyFill="1" applyBorder="1" applyAlignment="1">
      <alignment vertical="top" wrapText="1"/>
    </xf>
    <xf numFmtId="0" fontId="5" fillId="4" borderId="30" xfId="0" applyFont="1" applyFill="1" applyBorder="1" applyAlignment="1">
      <alignment vertical="top" wrapText="1"/>
    </xf>
    <xf numFmtId="0" fontId="5" fillId="4" borderId="85" xfId="0" applyFont="1" applyFill="1" applyBorder="1" applyAlignment="1">
      <alignment vertical="top" wrapText="1"/>
    </xf>
    <xf numFmtId="0" fontId="6" fillId="4" borderId="11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1" xfId="0" applyFont="1" applyFill="1" applyBorder="1" applyAlignment="1">
      <alignment vertical="top" wrapText="1"/>
    </xf>
    <xf numFmtId="0" fontId="45" fillId="4" borderId="12" xfId="0" applyFont="1" applyFill="1" applyBorder="1" applyAlignment="1">
      <alignment horizontal="center" vertical="top" wrapText="1"/>
    </xf>
    <xf numFmtId="0" fontId="45" fillId="4" borderId="85" xfId="0" applyFont="1" applyFill="1" applyBorder="1" applyAlignment="1">
      <alignment horizontal="center" vertical="top" wrapText="1"/>
    </xf>
    <xf numFmtId="0" fontId="45" fillId="4" borderId="13" xfId="0" applyFont="1" applyFill="1" applyBorder="1" applyAlignment="1">
      <alignment horizontal="center" vertical="top" wrapText="1"/>
    </xf>
    <xf numFmtId="0" fontId="45" fillId="4" borderId="66" xfId="0" applyFont="1" applyFill="1" applyBorder="1" applyAlignment="1">
      <alignment horizontal="center" vertical="top" wrapText="1"/>
    </xf>
    <xf numFmtId="0" fontId="45" fillId="4" borderId="8" xfId="0" applyFont="1" applyFill="1" applyBorder="1" applyAlignment="1">
      <alignment horizontal="center" vertical="top" wrapText="1"/>
    </xf>
    <xf numFmtId="0" fontId="45" fillId="4" borderId="71" xfId="0" applyFont="1" applyFill="1" applyBorder="1" applyAlignment="1">
      <alignment horizontal="center" vertical="top" wrapText="1"/>
    </xf>
    <xf numFmtId="0" fontId="6" fillId="4" borderId="104" xfId="0" applyFont="1" applyFill="1" applyBorder="1" applyAlignment="1">
      <alignment vertical="top" wrapText="1"/>
    </xf>
    <xf numFmtId="0" fontId="6" fillId="4" borderId="84" xfId="0" applyFont="1" applyFill="1" applyBorder="1" applyAlignment="1">
      <alignment vertical="top" wrapText="1"/>
    </xf>
    <xf numFmtId="0" fontId="6" fillId="4" borderId="85" xfId="0" applyFont="1" applyFill="1" applyBorder="1" applyAlignment="1">
      <alignment vertical="top" wrapText="1"/>
    </xf>
    <xf numFmtId="0" fontId="5" fillId="4" borderId="14" xfId="0" applyFont="1" applyFill="1" applyBorder="1" applyAlignment="1">
      <alignment horizontal="right" vertical="top" wrapText="1"/>
    </xf>
    <xf numFmtId="0" fontId="5" fillId="4" borderId="14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vertical="top" wrapText="1"/>
    </xf>
    <xf numFmtId="0" fontId="5" fillId="4" borderId="31" xfId="0" applyFont="1" applyFill="1" applyBorder="1" applyAlignment="1">
      <alignment vertical="top" wrapText="1"/>
    </xf>
    <xf numFmtId="0" fontId="5" fillId="4" borderId="2" xfId="0" applyFont="1" applyFill="1" applyBorder="1" applyAlignment="1">
      <alignment horizontal="right" vertical="top" wrapText="1"/>
    </xf>
    <xf numFmtId="0" fontId="5" fillId="4" borderId="9" xfId="0" applyFont="1" applyFill="1" applyBorder="1" applyAlignment="1">
      <alignment horizontal="center" vertical="top" wrapText="1"/>
    </xf>
    <xf numFmtId="0" fontId="43" fillId="4" borderId="14" xfId="0" applyFont="1" applyFill="1" applyBorder="1" applyAlignment="1">
      <alignment horizontal="center" vertical="top" wrapText="1"/>
    </xf>
    <xf numFmtId="0" fontId="5" fillId="4" borderId="14" xfId="0" applyFont="1" applyFill="1" applyBorder="1" applyAlignment="1">
      <alignment vertical="top" wrapText="1"/>
    </xf>
    <xf numFmtId="0" fontId="43" fillId="4" borderId="80" xfId="0" applyFont="1" applyFill="1" applyBorder="1" applyAlignment="1">
      <alignment horizontal="center" vertical="top" wrapText="1"/>
    </xf>
    <xf numFmtId="0" fontId="43" fillId="4" borderId="9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43" fillId="4" borderId="100" xfId="0" applyFont="1" applyFill="1" applyBorder="1" applyAlignment="1">
      <alignment horizontal="center" vertical="top" wrapText="1"/>
    </xf>
    <xf numFmtId="0" fontId="5" fillId="4" borderId="100" xfId="0" applyFont="1" applyFill="1" applyBorder="1" applyAlignment="1">
      <alignment horizontal="center" vertical="top" wrapText="1"/>
    </xf>
    <xf numFmtId="0" fontId="43" fillId="4" borderId="2" xfId="0" applyFont="1" applyFill="1" applyBorder="1" applyAlignment="1">
      <alignment horizontal="center" vertical="top" wrapText="1"/>
    </xf>
    <xf numFmtId="14" fontId="5" fillId="4" borderId="80" xfId="0" applyNumberFormat="1" applyFont="1" applyFill="1" applyBorder="1" applyAlignment="1">
      <alignment horizontal="center" vertical="top" wrapText="1"/>
    </xf>
    <xf numFmtId="14" fontId="5" fillId="4" borderId="100" xfId="0" applyNumberFormat="1" applyFont="1" applyFill="1" applyBorder="1" applyAlignment="1">
      <alignment horizontal="center" vertical="top" wrapText="1"/>
    </xf>
    <xf numFmtId="0" fontId="5" fillId="4" borderId="80" xfId="0" applyFont="1" applyFill="1" applyBorder="1" applyAlignment="1">
      <alignment vertical="top" wrapText="1"/>
    </xf>
    <xf numFmtId="0" fontId="5" fillId="4" borderId="100" xfId="0" applyFont="1" applyFill="1" applyBorder="1" applyAlignment="1">
      <alignment vertical="top" wrapText="1"/>
    </xf>
    <xf numFmtId="16" fontId="5" fillId="4" borderId="2" xfId="0" applyNumberFormat="1" applyFont="1" applyFill="1" applyBorder="1" applyAlignment="1">
      <alignment horizontal="center" vertical="top" wrapText="1"/>
    </xf>
    <xf numFmtId="16" fontId="5" fillId="4" borderId="9" xfId="0" applyNumberFormat="1" applyFont="1" applyFill="1" applyBorder="1" applyAlignment="1">
      <alignment horizontal="center" vertical="top" wrapText="1"/>
    </xf>
    <xf numFmtId="16" fontId="5" fillId="4" borderId="3" xfId="0" applyNumberFormat="1" applyFont="1" applyFill="1" applyBorder="1" applyAlignment="1">
      <alignment horizontal="center" vertical="top" wrapText="1"/>
    </xf>
    <xf numFmtId="14" fontId="5" fillId="4" borderId="3" xfId="0" applyNumberFormat="1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vertical="top" wrapText="1"/>
    </xf>
    <xf numFmtId="14" fontId="5" fillId="4" borderId="2" xfId="0" applyNumberFormat="1" applyFont="1" applyFill="1" applyBorder="1" applyAlignment="1">
      <alignment horizontal="center" vertical="top" wrapText="1"/>
    </xf>
    <xf numFmtId="0" fontId="6" fillId="4" borderId="14" xfId="0" applyFont="1" applyFill="1" applyBorder="1" applyAlignment="1">
      <alignment vertical="top" wrapText="1"/>
    </xf>
    <xf numFmtId="0" fontId="5" fillId="4" borderId="92" xfId="0" applyFont="1" applyFill="1" applyBorder="1" applyAlignment="1">
      <alignment vertical="top" wrapText="1"/>
    </xf>
    <xf numFmtId="0" fontId="5" fillId="4" borderId="67" xfId="0" applyFont="1" applyFill="1" applyBorder="1" applyAlignment="1">
      <alignment vertical="top" wrapText="1"/>
    </xf>
    <xf numFmtId="0" fontId="5" fillId="4" borderId="54" xfId="0" applyFont="1" applyFill="1" applyBorder="1" applyAlignment="1">
      <alignment vertical="top" wrapText="1"/>
    </xf>
    <xf numFmtId="0" fontId="6" fillId="4" borderId="102" xfId="0" applyFont="1" applyFill="1" applyBorder="1" applyAlignment="1">
      <alignment vertical="top" wrapText="1"/>
    </xf>
    <xf numFmtId="0" fontId="6" fillId="4" borderId="31" xfId="0" applyFont="1" applyFill="1" applyBorder="1" applyAlignment="1">
      <alignment vertical="top" wrapText="1"/>
    </xf>
    <xf numFmtId="0" fontId="6" fillId="4" borderId="103" xfId="0" applyFont="1" applyFill="1" applyBorder="1" applyAlignment="1">
      <alignment vertical="top" wrapText="1"/>
    </xf>
    <xf numFmtId="0" fontId="7" fillId="0" borderId="2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7" fillId="0" borderId="60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0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33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vertical="top" wrapText="1"/>
    </xf>
    <xf numFmtId="0" fontId="10" fillId="0" borderId="35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4" fontId="1" fillId="0" borderId="34" xfId="0" applyNumberFormat="1" applyFont="1" applyBorder="1" applyAlignment="1">
      <alignment horizontal="right" vertical="top" wrapText="1"/>
    </xf>
    <xf numFmtId="0" fontId="1" fillId="0" borderId="27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4" fontId="1" fillId="0" borderId="22" xfId="0" applyNumberFormat="1" applyFont="1" applyBorder="1" applyAlignment="1">
      <alignment horizontal="right" vertical="top" wrapText="1"/>
    </xf>
    <xf numFmtId="4" fontId="2" fillId="0" borderId="22" xfId="0" applyNumberFormat="1" applyFont="1" applyBorder="1" applyAlignment="1">
      <alignment horizontal="right" vertical="top" wrapText="1"/>
    </xf>
    <xf numFmtId="16" fontId="1" fillId="0" borderId="18" xfId="0" applyNumberFormat="1" applyFont="1" applyBorder="1" applyAlignment="1">
      <alignment vertical="top" wrapText="1"/>
    </xf>
    <xf numFmtId="0" fontId="2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4" fontId="10" fillId="0" borderId="14" xfId="0" applyNumberFormat="1" applyFont="1" applyBorder="1" applyAlignment="1">
      <alignment horizontal="right" vertical="top" wrapText="1"/>
    </xf>
    <xf numFmtId="4" fontId="2" fillId="0" borderId="34" xfId="0" applyNumberFormat="1" applyFont="1" applyBorder="1" applyAlignment="1">
      <alignment horizontal="right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right" vertical="center"/>
    </xf>
    <xf numFmtId="0" fontId="2" fillId="0" borderId="29" xfId="0" applyFont="1" applyBorder="1" applyAlignment="1">
      <alignment horizontal="right" vertical="center"/>
    </xf>
    <xf numFmtId="3" fontId="2" fillId="0" borderId="28" xfId="0" applyNumberFormat="1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16" fontId="1" fillId="0" borderId="26" xfId="0" applyNumberFormat="1" applyFont="1" applyBorder="1" applyAlignment="1">
      <alignment vertical="top" wrapText="1"/>
    </xf>
    <xf numFmtId="0" fontId="1" fillId="0" borderId="26" xfId="0" applyFont="1" applyBorder="1" applyAlignment="1">
      <alignment vertical="top" wrapText="1"/>
    </xf>
    <xf numFmtId="0" fontId="2" fillId="0" borderId="36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" fillId="0" borderId="37" xfId="0" applyFont="1" applyBorder="1" applyAlignment="1">
      <alignment horizontal="left" vertical="top" wrapText="1"/>
    </xf>
    <xf numFmtId="0" fontId="2" fillId="0" borderId="3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right" vertical="top" wrapText="1"/>
    </xf>
    <xf numFmtId="3" fontId="2" fillId="0" borderId="14" xfId="0" applyNumberFormat="1" applyFont="1" applyBorder="1" applyAlignment="1">
      <alignment horizontal="right" vertical="top" wrapText="1"/>
    </xf>
    <xf numFmtId="0" fontId="2" fillId="0" borderId="28" xfId="0" applyFont="1" applyBorder="1" applyAlignment="1">
      <alignment horizontal="right" vertical="top" wrapText="1"/>
    </xf>
    <xf numFmtId="0" fontId="2" fillId="0" borderId="29" xfId="0" applyFont="1" applyBorder="1" applyAlignment="1">
      <alignment horizontal="right" vertical="top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9" fillId="0" borderId="28" xfId="0" applyFont="1" applyBorder="1" applyAlignment="1">
      <alignment horizontal="left" vertical="top" wrapText="1"/>
    </xf>
    <xf numFmtId="0" fontId="19" fillId="0" borderId="32" xfId="0" applyFont="1" applyBorder="1" applyAlignment="1">
      <alignment horizontal="left" vertical="top" wrapText="1"/>
    </xf>
    <xf numFmtId="0" fontId="19" fillId="0" borderId="29" xfId="0" applyFont="1" applyBorder="1" applyAlignment="1">
      <alignment horizontal="left" vertical="top" wrapText="1"/>
    </xf>
    <xf numFmtId="0" fontId="49" fillId="0" borderId="0" xfId="0" applyFont="1" applyAlignment="1">
      <alignment horizontal="center"/>
    </xf>
    <xf numFmtId="0" fontId="0" fillId="0" borderId="26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0" fillId="0" borderId="26" xfId="0" applyFont="1" applyBorder="1" applyAlignment="1">
      <alignment horizontal="center" vertical="top" wrapText="1"/>
    </xf>
    <xf numFmtId="0" fontId="20" fillId="0" borderId="27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top" wrapText="1"/>
    </xf>
    <xf numFmtId="0" fontId="0" fillId="0" borderId="14" xfId="0" applyBorder="1" applyAlignment="1">
      <alignment horizontal="left" vertical="top" wrapText="1"/>
    </xf>
    <xf numFmtId="0" fontId="20" fillId="0" borderId="26" xfId="0" applyFont="1" applyBorder="1" applyAlignment="1">
      <alignment horizontal="center" wrapText="1"/>
    </xf>
    <xf numFmtId="0" fontId="20" fillId="0" borderId="27" xfId="0" applyFont="1" applyBorder="1" applyAlignment="1">
      <alignment horizontal="center" wrapText="1"/>
    </xf>
    <xf numFmtId="0" fontId="20" fillId="0" borderId="18" xfId="0" applyFont="1" applyBorder="1" applyAlignment="1">
      <alignment horizontal="center" wrapText="1"/>
    </xf>
    <xf numFmtId="0" fontId="21" fillId="0" borderId="27" xfId="0" applyFont="1" applyBorder="1" applyAlignment="1">
      <alignment horizontal="center" vertical="top" wrapText="1"/>
    </xf>
    <xf numFmtId="0" fontId="22" fillId="0" borderId="28" xfId="0" applyFont="1" applyFill="1" applyBorder="1" applyAlignment="1">
      <alignment horizontal="center" vertical="top" wrapText="1"/>
    </xf>
    <xf numFmtId="0" fontId="22" fillId="0" borderId="29" xfId="0" applyFont="1" applyFill="1" applyBorder="1" applyAlignment="1">
      <alignment horizontal="center" vertical="top" wrapText="1"/>
    </xf>
    <xf numFmtId="0" fontId="20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99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2" fillId="0" borderId="14" xfId="0" applyFont="1" applyBorder="1" applyAlignment="1">
      <alignment horizontal="left" wrapText="1"/>
    </xf>
    <xf numFmtId="0" fontId="2" fillId="0" borderId="41" xfId="0" applyFont="1" applyBorder="1" applyAlignment="1">
      <alignment horizontal="left" vertical="top" wrapText="1"/>
    </xf>
    <xf numFmtId="0" fontId="2" fillId="0" borderId="24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98" xfId="0" applyFont="1" applyBorder="1" applyAlignment="1">
      <alignment horizontal="center" vertical="top" wrapText="1"/>
    </xf>
    <xf numFmtId="14" fontId="1" fillId="0" borderId="14" xfId="0" applyNumberFormat="1" applyFont="1" applyBorder="1" applyAlignment="1">
      <alignment horizontal="center" vertical="top" wrapText="1"/>
    </xf>
    <xf numFmtId="0" fontId="23" fillId="0" borderId="14" xfId="0" applyFont="1" applyBorder="1" applyAlignment="1">
      <alignment horizontal="left" vertical="top" wrapText="1"/>
    </xf>
    <xf numFmtId="0" fontId="34" fillId="0" borderId="14" xfId="0" applyFont="1" applyBorder="1" applyAlignment="1">
      <alignment horizontal="left" vertical="top" wrapText="1"/>
    </xf>
    <xf numFmtId="14" fontId="1" fillId="0" borderId="14" xfId="0" applyNumberFormat="1" applyFont="1" applyBorder="1" applyAlignment="1">
      <alignment horizontal="center" vertical="center" wrapText="1"/>
    </xf>
    <xf numFmtId="0" fontId="23" fillId="0" borderId="45" xfId="0" applyFont="1" applyBorder="1" applyAlignment="1">
      <alignment vertical="top" wrapText="1"/>
    </xf>
    <xf numFmtId="0" fontId="23" fillId="0" borderId="42" xfId="0" applyFont="1" applyBorder="1" applyAlignment="1">
      <alignment vertical="top" wrapText="1"/>
    </xf>
    <xf numFmtId="0" fontId="23" fillId="0" borderId="48" xfId="0" applyFont="1" applyBorder="1" applyAlignment="1">
      <alignment vertical="top" wrapText="1"/>
    </xf>
    <xf numFmtId="0" fontId="1" fillId="0" borderId="14" xfId="0" applyNumberFormat="1" applyFont="1" applyBorder="1" applyAlignment="1">
      <alignment horizontal="center" vertical="top" wrapText="1"/>
    </xf>
    <xf numFmtId="0" fontId="0" fillId="0" borderId="22" xfId="0" applyBorder="1"/>
    <xf numFmtId="0" fontId="0" fillId="0" borderId="18" xfId="0" applyBorder="1"/>
    <xf numFmtId="0" fontId="0" fillId="0" borderId="27" xfId="0" applyBorder="1"/>
    <xf numFmtId="0" fontId="0" fillId="0" borderId="14" xfId="0" applyBorder="1"/>
    <xf numFmtId="0" fontId="4" fillId="0" borderId="0" xfId="0" applyFont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2" fillId="0" borderId="46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94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6" fillId="0" borderId="11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14" xfId="0" applyFont="1" applyBorder="1" applyAlignment="1">
      <alignment horizontal="center" wrapText="1"/>
    </xf>
    <xf numFmtId="0" fontId="10" fillId="0" borderId="22" xfId="0" applyFont="1" applyBorder="1" applyAlignment="1">
      <alignment horizontal="center" vertical="center" wrapText="1"/>
    </xf>
    <xf numFmtId="0" fontId="25" fillId="0" borderId="14" xfId="0" applyFont="1" applyBorder="1" applyAlignment="1">
      <alignment wrapText="1"/>
    </xf>
    <xf numFmtId="0" fontId="10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wrapText="1"/>
    </xf>
    <xf numFmtId="0" fontId="7" fillId="0" borderId="28" xfId="0" applyFont="1" applyBorder="1" applyAlignment="1">
      <alignment horizontal="center" vertical="top" wrapText="1"/>
    </xf>
    <xf numFmtId="0" fontId="7" fillId="0" borderId="29" xfId="0" applyFont="1" applyBorder="1" applyAlignment="1">
      <alignment horizontal="center" vertical="top" wrapText="1"/>
    </xf>
    <xf numFmtId="0" fontId="10" fillId="0" borderId="45" xfId="0" applyFont="1" applyBorder="1" applyAlignment="1">
      <alignment horizontal="center" vertical="top" wrapText="1"/>
    </xf>
    <xf numFmtId="0" fontId="10" fillId="0" borderId="48" xfId="0" applyFont="1" applyBorder="1" applyAlignment="1">
      <alignment horizontal="center" vertical="top" wrapText="1"/>
    </xf>
    <xf numFmtId="0" fontId="10" fillId="0" borderId="63" xfId="0" applyFont="1" applyBorder="1" applyAlignment="1">
      <alignment horizontal="center" vertical="top" wrapText="1"/>
    </xf>
    <xf numFmtId="0" fontId="10" fillId="0" borderId="64" xfId="0" applyFont="1" applyBorder="1" applyAlignment="1">
      <alignment horizontal="center" vertical="top" wrapText="1"/>
    </xf>
    <xf numFmtId="0" fontId="10" fillId="0" borderId="43" xfId="0" applyFont="1" applyBorder="1" applyAlignment="1">
      <alignment horizontal="center" vertical="top" wrapText="1"/>
    </xf>
    <xf numFmtId="0" fontId="10" fillId="0" borderId="49" xfId="0" applyFont="1" applyBorder="1" applyAlignment="1">
      <alignment horizontal="center" vertical="top" wrapText="1"/>
    </xf>
    <xf numFmtId="0" fontId="7" fillId="0" borderId="14" xfId="0" applyFont="1" applyBorder="1" applyAlignment="1">
      <alignment wrapText="1"/>
    </xf>
    <xf numFmtId="0" fontId="7" fillId="0" borderId="26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10" fillId="0" borderId="14" xfId="0" applyNumberFormat="1" applyFont="1" applyBorder="1" applyAlignment="1">
      <alignment horizontal="center" vertical="top" wrapText="1"/>
    </xf>
    <xf numFmtId="4" fontId="0" fillId="0" borderId="14" xfId="0" applyNumberFormat="1" applyBorder="1" applyAlignment="1">
      <alignment horizontal="right"/>
    </xf>
    <xf numFmtId="0" fontId="7" fillId="0" borderId="14" xfId="0" applyNumberFormat="1" applyFont="1" applyBorder="1" applyAlignment="1">
      <alignment horizontal="center" vertical="top" wrapText="1"/>
    </xf>
    <xf numFmtId="4" fontId="7" fillId="0" borderId="14" xfId="0" applyNumberFormat="1" applyFont="1" applyFill="1" applyBorder="1" applyAlignment="1">
      <alignment horizontal="right" vertical="top" wrapText="1"/>
    </xf>
    <xf numFmtId="0" fontId="7" fillId="0" borderId="14" xfId="0" applyNumberFormat="1" applyFont="1" applyFill="1" applyBorder="1" applyAlignment="1">
      <alignment horizontal="center" vertical="top" wrapText="1"/>
    </xf>
    <xf numFmtId="0" fontId="7" fillId="0" borderId="28" xfId="0" applyFont="1" applyBorder="1" applyAlignment="1">
      <alignment horizontal="center" wrapText="1"/>
    </xf>
    <xf numFmtId="0" fontId="7" fillId="0" borderId="14" xfId="0" applyFont="1" applyBorder="1" applyAlignment="1">
      <alignment horizontal="left" wrapText="1"/>
    </xf>
    <xf numFmtId="0" fontId="10" fillId="0" borderId="33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36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right" vertical="top" wrapText="1"/>
    </xf>
    <xf numFmtId="0" fontId="7" fillId="0" borderId="18" xfId="0" applyNumberFormat="1" applyFont="1" applyBorder="1" applyAlignment="1">
      <alignment horizontal="center" vertical="top" wrapText="1"/>
    </xf>
    <xf numFmtId="4" fontId="7" fillId="0" borderId="14" xfId="0" applyNumberFormat="1" applyFont="1" applyBorder="1" applyAlignment="1">
      <alignment wrapText="1"/>
    </xf>
    <xf numFmtId="4" fontId="7" fillId="0" borderId="14" xfId="0" applyNumberFormat="1" applyFont="1" applyBorder="1" applyAlignment="1">
      <alignment vertical="top" wrapText="1"/>
    </xf>
    <xf numFmtId="0" fontId="7" fillId="0" borderId="9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4" fontId="7" fillId="0" borderId="9" xfId="0" applyNumberFormat="1" applyFont="1" applyBorder="1" applyAlignment="1">
      <alignment wrapText="1"/>
    </xf>
    <xf numFmtId="4" fontId="7" fillId="0" borderId="3" xfId="0" applyNumberFormat="1" applyFont="1" applyBorder="1" applyAlignment="1">
      <alignment wrapText="1"/>
    </xf>
    <xf numFmtId="4" fontId="7" fillId="0" borderId="9" xfId="0" applyNumberFormat="1" applyFont="1" applyBorder="1" applyAlignment="1">
      <alignment vertical="top" wrapText="1"/>
    </xf>
    <xf numFmtId="4" fontId="7" fillId="0" borderId="3" xfId="0" applyNumberFormat="1" applyFont="1" applyBorder="1" applyAlignment="1">
      <alignment vertical="top" wrapText="1"/>
    </xf>
    <xf numFmtId="0" fontId="7" fillId="0" borderId="13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8" xfId="0" applyFont="1" applyBorder="1" applyAlignment="1">
      <alignment wrapText="1"/>
    </xf>
    <xf numFmtId="0" fontId="7" fillId="0" borderId="31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2" xfId="0" applyNumberFormat="1" applyFont="1" applyBorder="1" applyAlignment="1">
      <alignment vertical="top" wrapText="1"/>
    </xf>
    <xf numFmtId="0" fontId="7" fillId="0" borderId="12" xfId="0" applyFont="1" applyBorder="1" applyAlignment="1">
      <alignment wrapText="1"/>
    </xf>
    <xf numFmtId="0" fontId="7" fillId="0" borderId="30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4" fontId="7" fillId="0" borderId="2" xfId="0" applyNumberFormat="1" applyFont="1" applyBorder="1" applyAlignment="1">
      <alignment wrapText="1"/>
    </xf>
    <xf numFmtId="0" fontId="0" fillId="0" borderId="0" xfId="0" applyBorder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11" xfId="0" applyFont="1" applyBorder="1" applyAlignment="1">
      <alignment vertical="top" wrapText="1"/>
    </xf>
    <xf numFmtId="0" fontId="25" fillId="0" borderId="7" xfId="0" applyFont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" fillId="0" borderId="12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7" fillId="0" borderId="12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right" vertical="top" wrapText="1"/>
    </xf>
    <xf numFmtId="4" fontId="7" fillId="0" borderId="9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1" fillId="0" borderId="13" xfId="0" applyFont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justify" wrapText="1"/>
    </xf>
    <xf numFmtId="0" fontId="5" fillId="0" borderId="3" xfId="0" applyFont="1" applyBorder="1" applyAlignment="1">
      <alignment horizontal="justify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3" fillId="0" borderId="2" xfId="0" applyFont="1" applyBorder="1" applyAlignment="1">
      <alignment horizontal="center" wrapText="1"/>
    </xf>
    <xf numFmtId="0" fontId="63" fillId="0" borderId="3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justify" wrapText="1"/>
    </xf>
    <xf numFmtId="16" fontId="5" fillId="0" borderId="2" xfId="0" applyNumberFormat="1" applyFont="1" applyBorder="1" applyAlignment="1">
      <alignment horizontal="center" wrapText="1"/>
    </xf>
    <xf numFmtId="16" fontId="5" fillId="0" borderId="3" xfId="0" applyNumberFormat="1" applyFont="1" applyBorder="1" applyAlignment="1">
      <alignment horizontal="center" wrapText="1"/>
    </xf>
    <xf numFmtId="0" fontId="64" fillId="0" borderId="12" xfId="0" applyFont="1" applyBorder="1" applyAlignment="1">
      <alignment horizontal="left" wrapText="1" indent="2"/>
    </xf>
    <xf numFmtId="0" fontId="64" fillId="0" borderId="30" xfId="0" applyFont="1" applyBorder="1" applyAlignment="1">
      <alignment horizontal="left" wrapText="1" indent="2"/>
    </xf>
    <xf numFmtId="0" fontId="64" fillId="0" borderId="5" xfId="0" applyFont="1" applyBorder="1" applyAlignment="1">
      <alignment horizontal="left" wrapText="1" indent="2"/>
    </xf>
    <xf numFmtId="0" fontId="64" fillId="0" borderId="8" xfId="0" applyFont="1" applyBorder="1" applyAlignment="1">
      <alignment horizontal="left" wrapText="1" indent="2"/>
    </xf>
    <xf numFmtId="0" fontId="64" fillId="0" borderId="31" xfId="0" applyFont="1" applyBorder="1" applyAlignment="1">
      <alignment horizontal="left" wrapText="1" indent="2"/>
    </xf>
    <xf numFmtId="0" fontId="64" fillId="0" borderId="6" xfId="0" applyFont="1" applyBorder="1" applyAlignment="1">
      <alignment horizontal="left" wrapText="1" indent="2"/>
    </xf>
    <xf numFmtId="0" fontId="64" fillId="0" borderId="11" xfId="0" applyFont="1" applyBorder="1" applyAlignment="1">
      <alignment horizontal="left" wrapText="1" indent="2"/>
    </xf>
    <xf numFmtId="0" fontId="64" fillId="0" borderId="7" xfId="0" applyFont="1" applyBorder="1" applyAlignment="1">
      <alignment horizontal="left" wrapText="1" indent="2"/>
    </xf>
    <xf numFmtId="0" fontId="64" fillId="0" borderId="4" xfId="0" applyFont="1" applyBorder="1" applyAlignment="1">
      <alignment horizontal="left" wrapText="1" indent="2"/>
    </xf>
    <xf numFmtId="0" fontId="62" fillId="0" borderId="11" xfId="0" applyFont="1" applyBorder="1" applyAlignment="1">
      <alignment wrapText="1"/>
    </xf>
    <xf numFmtId="0" fontId="62" fillId="0" borderId="7" xfId="0" applyFont="1" applyBorder="1" applyAlignment="1">
      <alignment wrapText="1"/>
    </xf>
    <xf numFmtId="0" fontId="62" fillId="0" borderId="4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62" fillId="0" borderId="2" xfId="0" applyFont="1" applyBorder="1" applyAlignment="1">
      <alignment horizontal="center" vertical="center" wrapText="1"/>
    </xf>
    <xf numFmtId="0" fontId="62" fillId="0" borderId="3" xfId="0" applyFont="1" applyBorder="1" applyAlignment="1">
      <alignment horizontal="center" vertical="center" wrapText="1"/>
    </xf>
    <xf numFmtId="0" fontId="62" fillId="0" borderId="2" xfId="0" applyFont="1" applyBorder="1" applyAlignment="1">
      <alignment horizontal="center" wrapText="1"/>
    </xf>
    <xf numFmtId="0" fontId="62" fillId="0" borderId="3" xfId="0" applyFont="1" applyBorder="1" applyAlignment="1">
      <alignment horizontal="center" wrapText="1"/>
    </xf>
    <xf numFmtId="0" fontId="62" fillId="0" borderId="12" xfId="0" applyFont="1" applyBorder="1" applyAlignment="1">
      <alignment horizontal="center" wrapText="1"/>
    </xf>
    <xf numFmtId="0" fontId="62" fillId="0" borderId="30" xfId="0" applyFont="1" applyBorder="1" applyAlignment="1">
      <alignment horizontal="center" wrapText="1"/>
    </xf>
    <xf numFmtId="0" fontId="62" fillId="0" borderId="5" xfId="0" applyFont="1" applyBorder="1" applyAlignment="1">
      <alignment horizontal="center" wrapText="1"/>
    </xf>
    <xf numFmtId="0" fontId="62" fillId="0" borderId="8" xfId="0" applyFont="1" applyBorder="1" applyAlignment="1">
      <alignment horizontal="center" wrapText="1"/>
    </xf>
    <xf numFmtId="0" fontId="62" fillId="0" borderId="31" xfId="0" applyFont="1" applyBorder="1" applyAlignment="1">
      <alignment horizontal="center" wrapText="1"/>
    </xf>
    <xf numFmtId="0" fontId="62" fillId="0" borderId="6" xfId="0" applyFont="1" applyBorder="1" applyAlignment="1">
      <alignment horizontal="center" wrapText="1"/>
    </xf>
    <xf numFmtId="0" fontId="59" fillId="0" borderId="0" xfId="0" applyFont="1" applyAlignment="1">
      <alignment horizontal="center" vertical="top" wrapText="1"/>
    </xf>
    <xf numFmtId="0" fontId="58" fillId="0" borderId="2" xfId="0" applyFont="1" applyBorder="1" applyAlignment="1">
      <alignment horizontal="center" vertical="center" wrapText="1"/>
    </xf>
    <xf numFmtId="0" fontId="58" fillId="0" borderId="106" xfId="0" applyFont="1" applyBorder="1" applyAlignment="1">
      <alignment horizontal="center" vertical="center" wrapText="1"/>
    </xf>
    <xf numFmtId="0" fontId="9" fillId="0" borderId="106" xfId="0" applyFont="1" applyBorder="1" applyAlignment="1">
      <alignment horizontal="center" vertical="center" wrapText="1"/>
    </xf>
    <xf numFmtId="0" fontId="9" fillId="0" borderId="9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58" fillId="5" borderId="28" xfId="0" applyFont="1" applyFill="1" applyBorder="1" applyAlignment="1">
      <alignment horizontal="left" vertical="center" wrapText="1"/>
    </xf>
    <xf numFmtId="0" fontId="58" fillId="5" borderId="29" xfId="0" applyFont="1" applyFill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center" vertical="top" wrapText="1"/>
    </xf>
    <xf numFmtId="4" fontId="29" fillId="0" borderId="9" xfId="0" applyNumberFormat="1" applyFont="1" applyBorder="1" applyAlignment="1">
      <alignment horizontal="center" vertical="top" wrapText="1"/>
    </xf>
    <xf numFmtId="4" fontId="29" fillId="0" borderId="106" xfId="0" applyNumberFormat="1" applyFont="1" applyBorder="1" applyAlignment="1">
      <alignment horizontal="center" vertical="top" wrapText="1"/>
    </xf>
    <xf numFmtId="4" fontId="30" fillId="0" borderId="2" xfId="0" applyNumberFormat="1" applyFont="1" applyBorder="1" applyAlignment="1">
      <alignment horizontal="center" vertical="top" wrapText="1"/>
    </xf>
    <xf numFmtId="4" fontId="30" fillId="0" borderId="9" xfId="0" applyNumberFormat="1" applyFont="1" applyBorder="1" applyAlignment="1">
      <alignment horizontal="center" vertical="top" wrapText="1"/>
    </xf>
    <xf numFmtId="4" fontId="30" fillId="0" borderId="3" xfId="0" applyNumberFormat="1" applyFont="1" applyBorder="1" applyAlignment="1">
      <alignment horizontal="center" vertical="top" wrapText="1"/>
    </xf>
    <xf numFmtId="0" fontId="30" fillId="0" borderId="29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4" fontId="29" fillId="0" borderId="9" xfId="0" applyNumberFormat="1" applyFont="1" applyBorder="1" applyAlignment="1">
      <alignment horizontal="right" vertical="top" wrapText="1"/>
    </xf>
    <xf numFmtId="4" fontId="29" fillId="0" borderId="3" xfId="0" applyNumberFormat="1" applyFont="1" applyBorder="1" applyAlignment="1">
      <alignment horizontal="right" vertical="top" wrapText="1"/>
    </xf>
    <xf numFmtId="4" fontId="30" fillId="0" borderId="2" xfId="0" applyNumberFormat="1" applyFont="1" applyBorder="1" applyAlignment="1">
      <alignment horizontal="right" vertical="top" wrapText="1"/>
    </xf>
    <xf numFmtId="4" fontId="30" fillId="0" borderId="9" xfId="0" applyNumberFormat="1" applyFont="1" applyBorder="1" applyAlignment="1">
      <alignment horizontal="right" vertical="top" wrapText="1"/>
    </xf>
    <xf numFmtId="4" fontId="30" fillId="0" borderId="3" xfId="0" applyNumberFormat="1" applyFont="1" applyBorder="1" applyAlignment="1">
      <alignment horizontal="right" vertical="top" wrapText="1"/>
    </xf>
    <xf numFmtId="0" fontId="30" fillId="0" borderId="26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4" fontId="29" fillId="0" borderId="14" xfId="0" applyNumberFormat="1" applyFont="1" applyBorder="1" applyAlignment="1">
      <alignment horizontal="right" vertical="top" wrapText="1"/>
    </xf>
    <xf numFmtId="4" fontId="30" fillId="0" borderId="14" xfId="0" applyNumberFormat="1" applyFont="1" applyBorder="1" applyAlignment="1">
      <alignment horizontal="right" vertical="top" wrapText="1"/>
    </xf>
    <xf numFmtId="4" fontId="30" fillId="0" borderId="14" xfId="0" applyNumberFormat="1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4" fontId="29" fillId="0" borderId="2" xfId="0" applyNumberFormat="1" applyFont="1" applyBorder="1" applyAlignment="1">
      <alignment horizontal="right" vertical="top" wrapText="1"/>
    </xf>
    <xf numFmtId="4" fontId="29" fillId="0" borderId="60" xfId="0" applyNumberFormat="1" applyFont="1" applyBorder="1" applyAlignment="1">
      <alignment horizontal="center" vertical="top" wrapText="1"/>
    </xf>
    <xf numFmtId="4" fontId="29" fillId="0" borderId="3" xfId="0" applyNumberFormat="1" applyFont="1" applyBorder="1" applyAlignment="1">
      <alignment horizontal="center" vertical="top" wrapText="1"/>
    </xf>
    <xf numFmtId="4" fontId="29" fillId="0" borderId="26" xfId="0" applyNumberFormat="1" applyFont="1" applyBorder="1" applyAlignment="1">
      <alignment horizontal="center" vertical="top" wrapText="1"/>
    </xf>
    <xf numFmtId="4" fontId="29" fillId="0" borderId="27" xfId="0" applyNumberFormat="1" applyFont="1" applyBorder="1" applyAlignment="1">
      <alignment horizontal="center" vertical="top" wrapText="1"/>
    </xf>
    <xf numFmtId="4" fontId="29" fillId="0" borderId="18" xfId="0" applyNumberFormat="1" applyFont="1" applyBorder="1" applyAlignment="1">
      <alignment horizontal="center" vertical="top" wrapText="1"/>
    </xf>
    <xf numFmtId="0" fontId="30" fillId="0" borderId="28" xfId="0" applyFont="1" applyBorder="1" applyAlignment="1">
      <alignment horizontal="left"/>
    </xf>
    <xf numFmtId="0" fontId="30" fillId="0" borderId="32" xfId="0" applyFont="1" applyBorder="1" applyAlignment="1">
      <alignment horizontal="left"/>
    </xf>
    <xf numFmtId="0" fontId="30" fillId="0" borderId="29" xfId="0" applyFont="1" applyBorder="1" applyAlignment="1">
      <alignment horizontal="left"/>
    </xf>
    <xf numFmtId="0" fontId="30" fillId="0" borderId="1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29" fillId="0" borderId="2" xfId="0" applyFont="1" applyBorder="1" applyAlignment="1">
      <alignment vertical="center" wrapText="1"/>
    </xf>
    <xf numFmtId="0" fontId="29" fillId="0" borderId="9" xfId="0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justify" vertical="center" wrapText="1"/>
    </xf>
    <xf numFmtId="0" fontId="23" fillId="0" borderId="26" xfId="0" applyFont="1" applyFill="1" applyBorder="1" applyAlignment="1">
      <alignment horizontal="center" vertical="top" wrapText="1"/>
    </xf>
    <xf numFmtId="0" fontId="23" fillId="0" borderId="18" xfId="0" applyFont="1" applyFill="1" applyBorder="1" applyAlignment="1">
      <alignment horizontal="center" vertical="top" wrapText="1"/>
    </xf>
    <xf numFmtId="0" fontId="48" fillId="0" borderId="28" xfId="0" applyFont="1" applyFill="1" applyBorder="1" applyAlignment="1">
      <alignment horizontal="left" vertical="top" wrapText="1"/>
    </xf>
    <xf numFmtId="0" fontId="48" fillId="0" borderId="29" xfId="0" applyFont="1" applyFill="1" applyBorder="1" applyAlignment="1">
      <alignment horizontal="left" vertical="top" wrapText="1"/>
    </xf>
    <xf numFmtId="0" fontId="48" fillId="0" borderId="28" xfId="0" applyFont="1" applyFill="1" applyBorder="1" applyAlignment="1">
      <alignment horizontal="center" vertical="top" wrapText="1"/>
    </xf>
    <xf numFmtId="0" fontId="48" fillId="0" borderId="32" xfId="0" applyFont="1" applyFill="1" applyBorder="1" applyAlignment="1">
      <alignment horizontal="center" vertical="top" wrapText="1"/>
    </xf>
    <xf numFmtId="0" fontId="48" fillId="0" borderId="29" xfId="0" applyFont="1" applyFill="1" applyBorder="1" applyAlignment="1">
      <alignment horizontal="center" vertical="top" wrapText="1"/>
    </xf>
    <xf numFmtId="0" fontId="48" fillId="0" borderId="59" xfId="0" applyFont="1" applyFill="1" applyBorder="1" applyAlignment="1">
      <alignment horizontal="center" vertical="top" wrapText="1"/>
    </xf>
    <xf numFmtId="0" fontId="48" fillId="0" borderId="49" xfId="0" applyFont="1" applyFill="1" applyBorder="1" applyAlignment="1">
      <alignment horizontal="center" vertical="top" wrapText="1"/>
    </xf>
    <xf numFmtId="0" fontId="23" fillId="0" borderId="27" xfId="0" applyFont="1" applyFill="1" applyBorder="1" applyAlignment="1">
      <alignment horizontal="center" vertical="top" wrapText="1"/>
    </xf>
    <xf numFmtId="0" fontId="57" fillId="0" borderId="14" xfId="0" applyFont="1" applyFill="1" applyBorder="1" applyAlignment="1">
      <alignment horizontal="center" vertical="top" wrapText="1"/>
    </xf>
    <xf numFmtId="0" fontId="23" fillId="0" borderId="26" xfId="0" applyFont="1" applyFill="1" applyBorder="1" applyAlignment="1">
      <alignment horizontal="left" vertical="top" wrapText="1"/>
    </xf>
    <xf numFmtId="0" fontId="23" fillId="0" borderId="18" xfId="0" applyFont="1" applyFill="1" applyBorder="1" applyAlignment="1">
      <alignment horizontal="left" vertical="top" wrapText="1"/>
    </xf>
    <xf numFmtId="0" fontId="48" fillId="0" borderId="14" xfId="0" applyFont="1" applyFill="1" applyBorder="1" applyAlignment="1">
      <alignment horizontal="center" vertical="center" wrapText="1"/>
    </xf>
    <xf numFmtId="3" fontId="48" fillId="0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71"/>
  <sheetViews>
    <sheetView tabSelected="1" workbookViewId="0">
      <pane xSplit="5" ySplit="7" topLeftCell="F8" activePane="bottomRight" state="frozen"/>
      <selection activeCell="E299" sqref="E299"/>
      <selection pane="topRight" activeCell="E299" sqref="E299"/>
      <selection pane="bottomLeft" activeCell="E299" sqref="E299"/>
      <selection pane="bottomRight" activeCell="L1" sqref="L1"/>
    </sheetView>
  </sheetViews>
  <sheetFormatPr defaultRowHeight="12.75"/>
  <cols>
    <col min="1" max="1" width="4.140625" style="364" customWidth="1"/>
    <col min="2" max="2" width="34.5703125" style="365" customWidth="1"/>
    <col min="3" max="3" width="11.7109375" style="365" customWidth="1"/>
    <col min="4" max="4" width="11" style="365" bestFit="1" customWidth="1"/>
    <col min="5" max="5" width="12" style="365" customWidth="1"/>
    <col min="6" max="6" width="10.85546875" style="365" customWidth="1"/>
    <col min="7" max="7" width="9.140625" style="365"/>
    <col min="8" max="8" width="12.85546875" style="365" customWidth="1"/>
    <col min="9" max="9" width="11.28515625" style="365" customWidth="1"/>
    <col min="10" max="16384" width="9.140625" style="365"/>
  </cols>
  <sheetData>
    <row r="1" spans="1:11" ht="74.25" customHeight="1">
      <c r="A1" s="408"/>
      <c r="B1" s="409"/>
      <c r="C1" s="409"/>
      <c r="D1" s="409"/>
      <c r="E1" s="409"/>
      <c r="F1" s="775" t="s">
        <v>2138</v>
      </c>
      <c r="G1" s="775"/>
      <c r="H1" s="775"/>
      <c r="I1" s="775"/>
      <c r="J1" s="366"/>
      <c r="K1" s="366"/>
    </row>
    <row r="2" spans="1:11">
      <c r="A2" s="408"/>
      <c r="B2" s="409"/>
      <c r="C2" s="409"/>
      <c r="D2" s="409"/>
      <c r="E2" s="409"/>
      <c r="F2" s="409"/>
      <c r="G2" s="409"/>
      <c r="H2" s="409"/>
      <c r="I2" s="409"/>
    </row>
    <row r="3" spans="1:11" ht="37.5" customHeight="1">
      <c r="A3" s="801" t="s">
        <v>1318</v>
      </c>
      <c r="B3" s="802"/>
      <c r="C3" s="802"/>
      <c r="D3" s="802"/>
      <c r="E3" s="802"/>
      <c r="F3" s="802"/>
      <c r="G3" s="802"/>
      <c r="H3" s="802"/>
      <c r="I3" s="802"/>
    </row>
    <row r="4" spans="1:11" ht="15.75">
      <c r="A4" s="410"/>
      <c r="B4" s="411"/>
      <c r="C4" s="411"/>
      <c r="D4" s="411"/>
      <c r="E4" s="411"/>
      <c r="F4" s="411"/>
      <c r="G4" s="411"/>
      <c r="H4" s="411"/>
      <c r="I4" s="412" t="s">
        <v>1319</v>
      </c>
    </row>
    <row r="5" spans="1:11">
      <c r="A5" s="803" t="s">
        <v>112</v>
      </c>
      <c r="B5" s="803" t="s">
        <v>1320</v>
      </c>
      <c r="C5" s="803" t="s">
        <v>1321</v>
      </c>
      <c r="D5" s="803" t="s">
        <v>179</v>
      </c>
      <c r="E5" s="803" t="s">
        <v>369</v>
      </c>
      <c r="F5" s="803" t="s">
        <v>1322</v>
      </c>
      <c r="G5" s="803" t="s">
        <v>1323</v>
      </c>
      <c r="H5" s="803" t="s">
        <v>1324</v>
      </c>
      <c r="I5" s="803" t="s">
        <v>1325</v>
      </c>
    </row>
    <row r="6" spans="1:11">
      <c r="A6" s="803"/>
      <c r="B6" s="803"/>
      <c r="C6" s="803"/>
      <c r="D6" s="803"/>
      <c r="E6" s="803"/>
      <c r="F6" s="803"/>
      <c r="G6" s="803"/>
      <c r="H6" s="803"/>
      <c r="I6" s="803"/>
    </row>
    <row r="7" spans="1:11" ht="24" customHeight="1">
      <c r="A7" s="803"/>
      <c r="B7" s="803"/>
      <c r="C7" s="803"/>
      <c r="D7" s="803"/>
      <c r="E7" s="803"/>
      <c r="F7" s="803"/>
      <c r="G7" s="803"/>
      <c r="H7" s="803"/>
      <c r="I7" s="803"/>
    </row>
    <row r="8" spans="1:11" s="367" customFormat="1">
      <c r="A8" s="413">
        <v>1</v>
      </c>
      <c r="B8" s="414">
        <v>2</v>
      </c>
      <c r="C8" s="415">
        <v>3</v>
      </c>
      <c r="D8" s="414">
        <v>4</v>
      </c>
      <c r="E8" s="414">
        <v>5</v>
      </c>
      <c r="F8" s="414">
        <v>6</v>
      </c>
      <c r="G8" s="414">
        <v>7</v>
      </c>
      <c r="H8" s="414">
        <v>8</v>
      </c>
      <c r="I8" s="414">
        <v>9</v>
      </c>
    </row>
    <row r="9" spans="1:11" s="367" customFormat="1" ht="21" customHeight="1">
      <c r="A9" s="792"/>
      <c r="B9" s="416" t="s">
        <v>1326</v>
      </c>
      <c r="C9" s="402" t="s">
        <v>1327</v>
      </c>
      <c r="D9" s="417">
        <f>SUM(D10:D16)</f>
        <v>7294.5168400000011</v>
      </c>
      <c r="E9" s="417">
        <f>SUM(E10:E16)</f>
        <v>408.92784</v>
      </c>
      <c r="F9" s="417">
        <f t="shared" ref="F9:H9" si="0">SUM(F10:F16)</f>
        <v>1374.8964600000002</v>
      </c>
      <c r="G9" s="417">
        <f t="shared" si="0"/>
        <v>1791.1618100000001</v>
      </c>
      <c r="H9" s="417">
        <f t="shared" si="0"/>
        <v>3719.45073</v>
      </c>
      <c r="I9" s="418"/>
    </row>
    <row r="10" spans="1:11" s="367" customFormat="1" ht="15.75" customHeight="1">
      <c r="A10" s="793"/>
      <c r="B10" s="789"/>
      <c r="C10" s="402" t="s">
        <v>169</v>
      </c>
      <c r="D10" s="417">
        <f>D17+D19+D18+D20+D27+D28+D30+D32+D34+D35+D36+D37+D39+D67+D69+D42+D43+D46+D50+D53+D56+D63</f>
        <v>2230.1658399999997</v>
      </c>
      <c r="E10" s="417">
        <f>E17+E19+E18+E20+E27+E28+E30+E32+E34+E35+E36+E37+E39+E67+E69+E42+E43+E46+E50+E53+E56+E63</f>
        <v>399.26783999999998</v>
      </c>
      <c r="F10" s="417">
        <f>F17+F19+F18+F20+F27+F28+F30+F32+F34+F35+F36+F37+F39+F67+F69+F42+F43+F46+F50+F53+F56+F63</f>
        <v>629.72346000000016</v>
      </c>
      <c r="G10" s="417">
        <f>G17+G19+G18+G20+G27+G28+G30+G32+G34+G35+G36+G37+G39+G67+G69+G42+G43+G46+G50+G53+G56+G63</f>
        <v>541.41880999999989</v>
      </c>
      <c r="H10" s="417">
        <f>H17+H19+H18+H20+H27+H28+H30+H32+H34+H35+H36+H37+H39+H67+H69+H42+H43+H46+H50+H53+H56+H63</f>
        <v>659.72573</v>
      </c>
      <c r="I10" s="418"/>
    </row>
    <row r="11" spans="1:11" s="367" customFormat="1" ht="16.5" customHeight="1">
      <c r="A11" s="793"/>
      <c r="B11" s="790"/>
      <c r="C11" s="402" t="s">
        <v>15</v>
      </c>
      <c r="D11" s="417">
        <f>D29+D31+D33+D38+D40+D47+D51+D54+D57+D21+D60+D64</f>
        <v>1244.8810000000001</v>
      </c>
      <c r="E11" s="417">
        <f>E29+E31+E33+E38+E40+E47+E51+E54+E57+E21+E60+E64</f>
        <v>7.8609999999999998</v>
      </c>
      <c r="F11" s="417">
        <f>F29+F31+F33+F38+F40+F47+F51+F54+F57+F21+F60+F64</f>
        <v>447.48699999999997</v>
      </c>
      <c r="G11" s="417">
        <f>G29+G31+G33+G38+G40+G47+G51+G54+G57+G21+G60+G64</f>
        <v>469.93299999999999</v>
      </c>
      <c r="H11" s="417">
        <f>H29+H31+H33+H38+H40+H47+H51+H54+H57+H21+H60+H64</f>
        <v>319.55</v>
      </c>
      <c r="I11" s="418"/>
    </row>
    <row r="12" spans="1:11" s="367" customFormat="1" ht="17.25" customHeight="1">
      <c r="A12" s="793"/>
      <c r="B12" s="790"/>
      <c r="C12" s="402" t="s">
        <v>170</v>
      </c>
      <c r="D12" s="417">
        <f>D41+D48+D52+D55+D58+D22+D61+D65</f>
        <v>2471.6314000000002</v>
      </c>
      <c r="E12" s="417">
        <f>E41+E48+E52+E55+E58+E22+E61+E65</f>
        <v>0.88739999999999997</v>
      </c>
      <c r="F12" s="417">
        <f>F41+F48+F52+F55+F58+F22+F61+F65</f>
        <v>242.17000000000002</v>
      </c>
      <c r="G12" s="417">
        <f>G41+G48+G52+G55+G58+G22+G61+G65</f>
        <v>488.19399999999996</v>
      </c>
      <c r="H12" s="417">
        <f>H41+H48+H52+H55+H58+H22+H61+H65</f>
        <v>1740.3799999999999</v>
      </c>
      <c r="I12" s="418"/>
    </row>
    <row r="13" spans="1:11" s="367" customFormat="1" ht="17.25" customHeight="1">
      <c r="A13" s="793"/>
      <c r="B13" s="790"/>
      <c r="C13" s="402" t="s">
        <v>1029</v>
      </c>
      <c r="D13" s="417">
        <f>D59+D23+D62</f>
        <v>308.8886</v>
      </c>
      <c r="E13" s="417">
        <f>E59+E23+E62</f>
        <v>0.91159999999999997</v>
      </c>
      <c r="F13" s="417">
        <f>F59+F23+F62</f>
        <v>43.656999999999996</v>
      </c>
      <c r="G13" s="417">
        <f>G59+G23+G62</f>
        <v>109.39</v>
      </c>
      <c r="H13" s="417">
        <f>H59+H23+H62</f>
        <v>154.93</v>
      </c>
      <c r="I13" s="418"/>
    </row>
    <row r="14" spans="1:11" s="367" customFormat="1" ht="18.75" customHeight="1">
      <c r="A14" s="793"/>
      <c r="B14" s="790"/>
      <c r="C14" s="402" t="s">
        <v>1028</v>
      </c>
      <c r="D14" s="417">
        <f>D44</f>
        <v>373.60900000000004</v>
      </c>
      <c r="E14" s="417">
        <f t="shared" ref="E14:H14" si="1">E44</f>
        <v>0</v>
      </c>
      <c r="F14" s="417">
        <f t="shared" si="1"/>
        <v>9.81</v>
      </c>
      <c r="G14" s="417">
        <f t="shared" si="1"/>
        <v>13.431999999999999</v>
      </c>
      <c r="H14" s="417">
        <f t="shared" si="1"/>
        <v>350.36700000000002</v>
      </c>
      <c r="I14" s="418"/>
    </row>
    <row r="15" spans="1:11" s="367" customFormat="1" ht="15" customHeight="1">
      <c r="A15" s="793"/>
      <c r="B15" s="790"/>
      <c r="C15" s="402" t="s">
        <v>1328</v>
      </c>
      <c r="D15" s="417">
        <f>D49</f>
        <v>6.9039999999999999</v>
      </c>
      <c r="E15" s="417">
        <f t="shared" ref="E15:H15" si="2">E49</f>
        <v>0</v>
      </c>
      <c r="F15" s="417">
        <f t="shared" si="2"/>
        <v>0</v>
      </c>
      <c r="G15" s="417">
        <f t="shared" si="2"/>
        <v>6.9039999999999999</v>
      </c>
      <c r="H15" s="417">
        <f t="shared" si="2"/>
        <v>0</v>
      </c>
      <c r="I15" s="418"/>
    </row>
    <row r="16" spans="1:11" s="367" customFormat="1" ht="15.75" customHeight="1">
      <c r="A16" s="794"/>
      <c r="B16" s="791"/>
      <c r="C16" s="402" t="s">
        <v>1329</v>
      </c>
      <c r="D16" s="417">
        <f>D45+D24+D25+D26</f>
        <v>658.4369999999999</v>
      </c>
      <c r="E16" s="417">
        <f>E45+E24+E25+E26</f>
        <v>0</v>
      </c>
      <c r="F16" s="417">
        <f>F45+F24+F25+F26</f>
        <v>2.0489999999999999</v>
      </c>
      <c r="G16" s="417">
        <f>G45+G24+G25+G26</f>
        <v>161.88999999999999</v>
      </c>
      <c r="H16" s="417">
        <f>H45+H24+H25+H26</f>
        <v>494.49800000000005</v>
      </c>
      <c r="I16" s="418"/>
    </row>
    <row r="17" spans="1:67" ht="55.5" customHeight="1">
      <c r="A17" s="401" t="s">
        <v>124</v>
      </c>
      <c r="B17" s="419" t="s">
        <v>1330</v>
      </c>
      <c r="C17" s="401" t="s">
        <v>169</v>
      </c>
      <c r="D17" s="420">
        <v>33.409999999999997</v>
      </c>
      <c r="E17" s="420">
        <v>10.023</v>
      </c>
      <c r="F17" s="420">
        <v>10.023</v>
      </c>
      <c r="G17" s="420">
        <v>0</v>
      </c>
      <c r="H17" s="420">
        <v>13.364000000000001</v>
      </c>
      <c r="I17" s="421"/>
    </row>
    <row r="18" spans="1:67" ht="39.75" customHeight="1">
      <c r="A18" s="776" t="s">
        <v>127</v>
      </c>
      <c r="B18" s="422" t="s">
        <v>1331</v>
      </c>
      <c r="C18" s="401" t="s">
        <v>169</v>
      </c>
      <c r="D18" s="652">
        <v>5.76</v>
      </c>
      <c r="E18" s="652">
        <v>1.2</v>
      </c>
      <c r="F18" s="420">
        <v>4.53</v>
      </c>
      <c r="G18" s="420">
        <v>0</v>
      </c>
      <c r="H18" s="420">
        <v>0</v>
      </c>
      <c r="I18" s="423"/>
    </row>
    <row r="19" spans="1:67" ht="114" customHeight="1">
      <c r="A19" s="776"/>
      <c r="B19" s="422" t="s">
        <v>1332</v>
      </c>
      <c r="C19" s="401" t="s">
        <v>169</v>
      </c>
      <c r="D19" s="652">
        <f>G19+E19+F19+H19</f>
        <v>3.18588</v>
      </c>
      <c r="E19" s="420">
        <v>0.86970000000000003</v>
      </c>
      <c r="F19" s="420">
        <v>1.1150599999999999</v>
      </c>
      <c r="G19" s="420">
        <v>0.24532000000000001</v>
      </c>
      <c r="H19" s="420">
        <v>0.95579999999999998</v>
      </c>
      <c r="I19" s="423"/>
    </row>
    <row r="20" spans="1:67" s="369" customFormat="1" ht="13.5">
      <c r="A20" s="804" t="s">
        <v>132</v>
      </c>
      <c r="B20" s="779" t="s">
        <v>1333</v>
      </c>
      <c r="C20" s="424" t="s">
        <v>169</v>
      </c>
      <c r="D20" s="425">
        <f>G20+E20+F20+H20</f>
        <v>52.15</v>
      </c>
      <c r="E20" s="425">
        <v>0</v>
      </c>
      <c r="F20" s="425">
        <v>0</v>
      </c>
      <c r="G20" s="425">
        <v>52.15</v>
      </c>
      <c r="H20" s="425">
        <v>0</v>
      </c>
      <c r="I20" s="426"/>
      <c r="J20" s="399"/>
      <c r="K20" s="368"/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68"/>
      <c r="W20" s="368"/>
      <c r="X20" s="368"/>
      <c r="Y20" s="368"/>
      <c r="Z20" s="368"/>
      <c r="AA20" s="368"/>
      <c r="AB20" s="368"/>
      <c r="AC20" s="368"/>
      <c r="AD20" s="368"/>
      <c r="AE20" s="368"/>
      <c r="AF20" s="368"/>
      <c r="AG20" s="368"/>
      <c r="AH20" s="368"/>
      <c r="AI20" s="368"/>
      <c r="AJ20" s="368"/>
      <c r="AK20" s="368"/>
      <c r="AL20" s="368"/>
      <c r="AM20" s="368"/>
      <c r="AN20" s="368"/>
      <c r="AO20" s="368"/>
      <c r="AP20" s="368"/>
      <c r="AQ20" s="368"/>
      <c r="AR20" s="368"/>
      <c r="AS20" s="368"/>
      <c r="AT20" s="368"/>
      <c r="AU20" s="368"/>
      <c r="AV20" s="368"/>
      <c r="AW20" s="368"/>
      <c r="AX20" s="368"/>
      <c r="AY20" s="368"/>
      <c r="AZ20" s="368"/>
      <c r="BA20" s="368"/>
      <c r="BB20" s="368"/>
      <c r="BC20" s="368"/>
      <c r="BD20" s="368"/>
      <c r="BE20" s="368"/>
      <c r="BF20" s="368"/>
      <c r="BG20" s="368"/>
      <c r="BH20" s="368"/>
      <c r="BI20" s="368"/>
      <c r="BJ20" s="368"/>
      <c r="BK20" s="368"/>
      <c r="BL20" s="368"/>
      <c r="BM20" s="368"/>
      <c r="BN20" s="368"/>
      <c r="BO20" s="368"/>
    </row>
    <row r="21" spans="1:67" s="369" customFormat="1" ht="13.5">
      <c r="A21" s="805"/>
      <c r="B21" s="780"/>
      <c r="C21" s="424" t="s">
        <v>15</v>
      </c>
      <c r="D21" s="425">
        <v>52.2</v>
      </c>
      <c r="E21" s="425">
        <v>0</v>
      </c>
      <c r="F21" s="425">
        <v>0</v>
      </c>
      <c r="G21" s="425">
        <v>52.15</v>
      </c>
      <c r="H21" s="425">
        <v>0</v>
      </c>
      <c r="I21" s="426"/>
      <c r="J21" s="368"/>
      <c r="K21" s="368"/>
      <c r="L21" s="368"/>
      <c r="M21" s="368"/>
      <c r="N21" s="368"/>
      <c r="O21" s="368"/>
      <c r="P21" s="368"/>
      <c r="Q21" s="368"/>
      <c r="R21" s="368"/>
      <c r="S21" s="368"/>
      <c r="T21" s="368"/>
      <c r="U21" s="368"/>
      <c r="V21" s="368"/>
      <c r="W21" s="368"/>
      <c r="X21" s="368"/>
      <c r="Y21" s="368"/>
      <c r="Z21" s="368"/>
      <c r="AA21" s="368"/>
      <c r="AB21" s="368"/>
      <c r="AC21" s="368"/>
      <c r="AD21" s="368"/>
      <c r="AE21" s="368"/>
      <c r="AF21" s="368"/>
      <c r="AG21" s="368"/>
      <c r="AH21" s="368"/>
      <c r="AI21" s="368"/>
      <c r="AJ21" s="368"/>
      <c r="AK21" s="368"/>
      <c r="AL21" s="368"/>
      <c r="AM21" s="368"/>
      <c r="AN21" s="368"/>
      <c r="AO21" s="368"/>
      <c r="AP21" s="368"/>
      <c r="AQ21" s="368"/>
      <c r="AR21" s="368"/>
      <c r="AS21" s="368"/>
      <c r="AT21" s="368"/>
      <c r="AU21" s="368"/>
      <c r="AV21" s="368"/>
      <c r="AW21" s="368"/>
      <c r="AX21" s="368"/>
      <c r="AY21" s="368"/>
      <c r="AZ21" s="368"/>
      <c r="BA21" s="368"/>
      <c r="BB21" s="368"/>
      <c r="BC21" s="368"/>
      <c r="BD21" s="368"/>
      <c r="BE21" s="368"/>
      <c r="BF21" s="368"/>
      <c r="BG21" s="368"/>
      <c r="BH21" s="368"/>
      <c r="BI21" s="368"/>
      <c r="BJ21" s="368"/>
      <c r="BK21" s="368"/>
      <c r="BL21" s="368"/>
      <c r="BM21" s="368"/>
      <c r="BN21" s="368"/>
      <c r="BO21" s="368"/>
    </row>
    <row r="22" spans="1:67" s="369" customFormat="1" ht="16.5" customHeight="1">
      <c r="A22" s="805"/>
      <c r="B22" s="780"/>
      <c r="C22" s="424" t="s">
        <v>170</v>
      </c>
      <c r="D22" s="425">
        <f>G22+H22</f>
        <v>234.75</v>
      </c>
      <c r="E22" s="425">
        <v>0</v>
      </c>
      <c r="F22" s="425">
        <v>0</v>
      </c>
      <c r="G22" s="425">
        <v>82.17</v>
      </c>
      <c r="H22" s="425">
        <v>152.58000000000001</v>
      </c>
      <c r="I22" s="426"/>
      <c r="J22" s="368"/>
      <c r="K22" s="368"/>
      <c r="L22" s="368"/>
      <c r="M22" s="368"/>
      <c r="N22" s="368"/>
      <c r="O22" s="368"/>
      <c r="P22" s="368"/>
      <c r="Q22" s="368"/>
      <c r="R22" s="368"/>
      <c r="S22" s="368"/>
      <c r="T22" s="368"/>
      <c r="U22" s="368"/>
      <c r="V22" s="368"/>
      <c r="W22" s="368"/>
      <c r="X22" s="368"/>
      <c r="Y22" s="368"/>
      <c r="Z22" s="368"/>
      <c r="AA22" s="368"/>
      <c r="AB22" s="368"/>
      <c r="AC22" s="368"/>
      <c r="AD22" s="368"/>
      <c r="AE22" s="368"/>
      <c r="AF22" s="368"/>
      <c r="AG22" s="368"/>
      <c r="AH22" s="368"/>
      <c r="AI22" s="368"/>
      <c r="AJ22" s="368"/>
      <c r="AK22" s="368"/>
      <c r="AL22" s="368"/>
      <c r="AM22" s="368"/>
      <c r="AN22" s="368"/>
      <c r="AO22" s="368"/>
      <c r="AP22" s="368"/>
      <c r="AQ22" s="368"/>
      <c r="AR22" s="368"/>
      <c r="AS22" s="368"/>
      <c r="AT22" s="368"/>
      <c r="AU22" s="368"/>
      <c r="AV22" s="368"/>
      <c r="AW22" s="368"/>
      <c r="AX22" s="368"/>
      <c r="AY22" s="368"/>
      <c r="AZ22" s="368"/>
      <c r="BA22" s="368"/>
      <c r="BB22" s="368"/>
      <c r="BC22" s="368"/>
      <c r="BD22" s="368"/>
      <c r="BE22" s="368"/>
      <c r="BF22" s="368"/>
      <c r="BG22" s="368"/>
      <c r="BH22" s="368"/>
      <c r="BI22" s="368"/>
      <c r="BJ22" s="368"/>
      <c r="BK22" s="368"/>
      <c r="BL22" s="368"/>
      <c r="BM22" s="368"/>
      <c r="BN22" s="368"/>
      <c r="BO22" s="368"/>
    </row>
    <row r="23" spans="1:67" s="369" customFormat="1" ht="12.75" customHeight="1">
      <c r="A23" s="805"/>
      <c r="B23" s="780"/>
      <c r="C23" s="424" t="s">
        <v>1029</v>
      </c>
      <c r="D23" s="425">
        <f>G23+H23</f>
        <v>234.75</v>
      </c>
      <c r="E23" s="425">
        <v>0</v>
      </c>
      <c r="F23" s="425">
        <v>0</v>
      </c>
      <c r="G23" s="425">
        <v>82.17</v>
      </c>
      <c r="H23" s="425">
        <v>152.58000000000001</v>
      </c>
      <c r="I23" s="426"/>
      <c r="J23" s="368"/>
      <c r="K23" s="368"/>
      <c r="L23" s="368"/>
      <c r="M23" s="368"/>
      <c r="N23" s="368"/>
      <c r="O23" s="368"/>
      <c r="P23" s="368"/>
      <c r="Q23" s="368"/>
      <c r="R23" s="368"/>
      <c r="S23" s="368"/>
      <c r="T23" s="368"/>
      <c r="U23" s="368"/>
      <c r="V23" s="368"/>
      <c r="W23" s="368"/>
      <c r="X23" s="368"/>
      <c r="Y23" s="368"/>
      <c r="Z23" s="368"/>
      <c r="AA23" s="368"/>
      <c r="AB23" s="368"/>
      <c r="AC23" s="368"/>
      <c r="AD23" s="368"/>
      <c r="AE23" s="368"/>
      <c r="AF23" s="368"/>
      <c r="AG23" s="368"/>
      <c r="AH23" s="368"/>
      <c r="AI23" s="368"/>
      <c r="AJ23" s="368"/>
      <c r="AK23" s="368"/>
      <c r="AL23" s="368"/>
      <c r="AM23" s="368"/>
      <c r="AN23" s="368"/>
      <c r="AO23" s="368"/>
      <c r="AP23" s="368"/>
      <c r="AQ23" s="368"/>
      <c r="AR23" s="368"/>
      <c r="AS23" s="368"/>
      <c r="AT23" s="368"/>
      <c r="AU23" s="368"/>
      <c r="AV23" s="368"/>
      <c r="AW23" s="368"/>
      <c r="AX23" s="368"/>
      <c r="AY23" s="368"/>
      <c r="AZ23" s="368"/>
      <c r="BA23" s="368"/>
      <c r="BB23" s="368"/>
      <c r="BC23" s="368"/>
      <c r="BD23" s="368"/>
      <c r="BE23" s="368"/>
      <c r="BF23" s="368"/>
      <c r="BG23" s="368"/>
      <c r="BH23" s="368"/>
      <c r="BI23" s="368"/>
      <c r="BJ23" s="368"/>
      <c r="BK23" s="368"/>
      <c r="BL23" s="368"/>
      <c r="BM23" s="368"/>
      <c r="BN23" s="368"/>
      <c r="BO23" s="368"/>
    </row>
    <row r="24" spans="1:67" s="369" customFormat="1" ht="16.5" customHeight="1">
      <c r="A24" s="805"/>
      <c r="B24" s="780"/>
      <c r="C24" s="424" t="s">
        <v>1334</v>
      </c>
      <c r="D24" s="425">
        <f>G24+H24</f>
        <v>354.03</v>
      </c>
      <c r="E24" s="425">
        <v>0</v>
      </c>
      <c r="F24" s="425">
        <v>0</v>
      </c>
      <c r="G24" s="425">
        <v>74.22</v>
      </c>
      <c r="H24" s="425">
        <v>279.81</v>
      </c>
      <c r="I24" s="426"/>
      <c r="J24" s="368"/>
      <c r="K24" s="368"/>
      <c r="L24" s="368"/>
      <c r="M24" s="368"/>
      <c r="N24" s="368"/>
      <c r="O24" s="368"/>
      <c r="P24" s="368"/>
      <c r="Q24" s="368"/>
      <c r="R24" s="368"/>
      <c r="S24" s="368"/>
      <c r="T24" s="368"/>
      <c r="U24" s="368"/>
      <c r="V24" s="368"/>
      <c r="W24" s="368"/>
      <c r="X24" s="368"/>
      <c r="Y24" s="368"/>
      <c r="Z24" s="368"/>
      <c r="AA24" s="368"/>
      <c r="AB24" s="368"/>
      <c r="AC24" s="368"/>
      <c r="AD24" s="368"/>
      <c r="AE24" s="368"/>
      <c r="AF24" s="368"/>
      <c r="AG24" s="368"/>
      <c r="AH24" s="368"/>
      <c r="AI24" s="368"/>
      <c r="AJ24" s="368"/>
      <c r="AK24" s="368"/>
      <c r="AL24" s="368"/>
      <c r="AM24" s="368"/>
      <c r="AN24" s="368"/>
      <c r="AO24" s="368"/>
      <c r="AP24" s="368"/>
      <c r="AQ24" s="368"/>
      <c r="AR24" s="368"/>
      <c r="AS24" s="368"/>
      <c r="AT24" s="368"/>
      <c r="AU24" s="368"/>
      <c r="AV24" s="368"/>
      <c r="AW24" s="368"/>
      <c r="AX24" s="368"/>
      <c r="AY24" s="368"/>
      <c r="AZ24" s="368"/>
      <c r="BA24" s="368"/>
      <c r="BB24" s="368"/>
      <c r="BC24" s="368"/>
      <c r="BD24" s="368"/>
      <c r="BE24" s="368"/>
      <c r="BF24" s="368"/>
      <c r="BG24" s="368"/>
      <c r="BH24" s="368"/>
      <c r="BI24" s="368"/>
      <c r="BJ24" s="368"/>
      <c r="BK24" s="368"/>
      <c r="BL24" s="368"/>
      <c r="BM24" s="368"/>
      <c r="BN24" s="368"/>
      <c r="BO24" s="368"/>
    </row>
    <row r="25" spans="1:67" s="369" customFormat="1" ht="13.5" customHeight="1">
      <c r="A25" s="805"/>
      <c r="B25" s="780"/>
      <c r="C25" s="424" t="s">
        <v>1335</v>
      </c>
      <c r="D25" s="425">
        <f>G25+H25</f>
        <v>191.327</v>
      </c>
      <c r="E25" s="425">
        <v>0</v>
      </c>
      <c r="F25" s="425">
        <v>0</v>
      </c>
      <c r="G25" s="425">
        <v>22.071000000000002</v>
      </c>
      <c r="H25" s="425">
        <v>169.256</v>
      </c>
      <c r="I25" s="426"/>
      <c r="J25" s="368"/>
      <c r="K25" s="368"/>
      <c r="L25" s="368"/>
      <c r="M25" s="368"/>
      <c r="N25" s="368"/>
      <c r="O25" s="368"/>
      <c r="P25" s="368"/>
      <c r="Q25" s="368"/>
      <c r="R25" s="368"/>
      <c r="S25" s="368"/>
      <c r="T25" s="368"/>
      <c r="U25" s="368"/>
      <c r="V25" s="368"/>
      <c r="W25" s="368"/>
      <c r="X25" s="368"/>
      <c r="Y25" s="368"/>
      <c r="Z25" s="368"/>
      <c r="AA25" s="368"/>
      <c r="AB25" s="368"/>
      <c r="AC25" s="368"/>
      <c r="AD25" s="368"/>
      <c r="AE25" s="368"/>
      <c r="AF25" s="368"/>
      <c r="AG25" s="368"/>
      <c r="AH25" s="368"/>
      <c r="AI25" s="368"/>
      <c r="AJ25" s="368"/>
      <c r="AK25" s="368"/>
      <c r="AL25" s="368"/>
      <c r="AM25" s="368"/>
      <c r="AN25" s="368"/>
      <c r="AO25" s="368"/>
      <c r="AP25" s="368"/>
      <c r="AQ25" s="368"/>
      <c r="AR25" s="368"/>
      <c r="AS25" s="368"/>
      <c r="AT25" s="368"/>
      <c r="AU25" s="368"/>
      <c r="AV25" s="368"/>
      <c r="AW25" s="368"/>
      <c r="AX25" s="368"/>
      <c r="AY25" s="368"/>
      <c r="AZ25" s="368"/>
      <c r="BA25" s="368"/>
      <c r="BB25" s="368"/>
      <c r="BC25" s="368"/>
      <c r="BD25" s="368"/>
      <c r="BE25" s="368"/>
      <c r="BF25" s="368"/>
      <c r="BG25" s="368"/>
      <c r="BH25" s="368"/>
      <c r="BI25" s="368"/>
      <c r="BJ25" s="368"/>
      <c r="BK25" s="368"/>
      <c r="BL25" s="368"/>
      <c r="BM25" s="368"/>
      <c r="BN25" s="368"/>
      <c r="BO25" s="368"/>
    </row>
    <row r="26" spans="1:67" s="369" customFormat="1" ht="15.75" customHeight="1">
      <c r="A26" s="805"/>
      <c r="B26" s="781"/>
      <c r="C26" s="424" t="s">
        <v>1336</v>
      </c>
      <c r="D26" s="425">
        <f>G26+H26</f>
        <v>55.962000000000003</v>
      </c>
      <c r="E26" s="425">
        <v>0</v>
      </c>
      <c r="F26" s="425">
        <v>0</v>
      </c>
      <c r="G26" s="425">
        <v>55.962000000000003</v>
      </c>
      <c r="H26" s="425">
        <v>0</v>
      </c>
      <c r="I26" s="426"/>
      <c r="J26" s="368"/>
      <c r="K26" s="368"/>
      <c r="L26" s="368"/>
      <c r="M26" s="368"/>
      <c r="N26" s="368"/>
      <c r="O26" s="368"/>
      <c r="P26" s="368"/>
      <c r="Q26" s="368"/>
      <c r="R26" s="368"/>
      <c r="S26" s="368"/>
      <c r="T26" s="368"/>
      <c r="U26" s="368"/>
      <c r="V26" s="368"/>
      <c r="W26" s="368"/>
      <c r="X26" s="368"/>
      <c r="Y26" s="368"/>
      <c r="Z26" s="368"/>
      <c r="AA26" s="368"/>
      <c r="AB26" s="368"/>
      <c r="AC26" s="368"/>
      <c r="AD26" s="368"/>
      <c r="AE26" s="368"/>
      <c r="AF26" s="368"/>
      <c r="AG26" s="368"/>
      <c r="AH26" s="368"/>
      <c r="AI26" s="368"/>
      <c r="AJ26" s="368"/>
      <c r="AK26" s="368"/>
      <c r="AL26" s="368"/>
      <c r="AM26" s="368"/>
      <c r="AN26" s="368"/>
      <c r="AO26" s="368"/>
      <c r="AP26" s="368"/>
      <c r="AQ26" s="368"/>
      <c r="AR26" s="368"/>
      <c r="AS26" s="368"/>
      <c r="AT26" s="368"/>
      <c r="AU26" s="368"/>
      <c r="AV26" s="368"/>
      <c r="AW26" s="368"/>
      <c r="AX26" s="368"/>
      <c r="AY26" s="368"/>
      <c r="AZ26" s="368"/>
      <c r="BA26" s="368"/>
      <c r="BB26" s="368"/>
      <c r="BC26" s="368"/>
      <c r="BD26" s="368"/>
      <c r="BE26" s="368"/>
      <c r="BF26" s="368"/>
      <c r="BG26" s="368"/>
      <c r="BH26" s="368"/>
      <c r="BI26" s="368"/>
      <c r="BJ26" s="368"/>
      <c r="BK26" s="368"/>
      <c r="BL26" s="368"/>
      <c r="BM26" s="368"/>
      <c r="BN26" s="368"/>
      <c r="BO26" s="368"/>
    </row>
    <row r="27" spans="1:67" ht="56.25" customHeight="1">
      <c r="A27" s="401" t="s">
        <v>136</v>
      </c>
      <c r="B27" s="422" t="s">
        <v>1337</v>
      </c>
      <c r="C27" s="401" t="s">
        <v>169</v>
      </c>
      <c r="D27" s="420">
        <f>H27+G27+F27+E27</f>
        <v>63.521000000000008</v>
      </c>
      <c r="E27" s="420">
        <v>3.9548999999999999</v>
      </c>
      <c r="F27" s="427">
        <v>8.1049000000000007</v>
      </c>
      <c r="G27" s="427">
        <v>13.7469</v>
      </c>
      <c r="H27" s="427">
        <v>37.714300000000001</v>
      </c>
      <c r="I27" s="423"/>
      <c r="K27" s="769"/>
      <c r="L27" s="769"/>
    </row>
    <row r="28" spans="1:67" ht="43.5" customHeight="1">
      <c r="A28" s="782" t="s">
        <v>139</v>
      </c>
      <c r="B28" s="783" t="s">
        <v>1338</v>
      </c>
      <c r="C28" s="401" t="s">
        <v>169</v>
      </c>
      <c r="D28" s="420">
        <v>669.91079999999999</v>
      </c>
      <c r="E28" s="420">
        <v>5</v>
      </c>
      <c r="F28" s="427">
        <v>438.58300000000003</v>
      </c>
      <c r="G28" s="427">
        <v>226.3278</v>
      </c>
      <c r="H28" s="420">
        <v>0</v>
      </c>
      <c r="I28" s="423"/>
      <c r="K28" s="769"/>
      <c r="L28" s="769"/>
      <c r="M28" s="400"/>
    </row>
    <row r="29" spans="1:67" ht="33" customHeight="1">
      <c r="A29" s="782"/>
      <c r="B29" s="783"/>
      <c r="C29" s="401" t="s">
        <v>15</v>
      </c>
      <c r="D29" s="420">
        <v>263.87200000000001</v>
      </c>
      <c r="E29" s="420">
        <v>7</v>
      </c>
      <c r="F29" s="427">
        <v>152.19999999999999</v>
      </c>
      <c r="G29" s="427">
        <v>104.672</v>
      </c>
      <c r="H29" s="420">
        <v>0</v>
      </c>
      <c r="I29" s="423"/>
      <c r="K29" s="769"/>
      <c r="L29" s="769"/>
      <c r="M29" s="400"/>
    </row>
    <row r="30" spans="1:67" ht="33" customHeight="1">
      <c r="A30" s="785" t="s">
        <v>728</v>
      </c>
      <c r="B30" s="787" t="s">
        <v>1339</v>
      </c>
      <c r="C30" s="401" t="s">
        <v>169</v>
      </c>
      <c r="D30" s="420">
        <f>SUM(E30:H30)</f>
        <v>5.6909999999999998</v>
      </c>
      <c r="E30" s="420">
        <v>0</v>
      </c>
      <c r="F30" s="427">
        <v>3.8</v>
      </c>
      <c r="G30" s="427">
        <f>1+0.191+0.7</f>
        <v>1.891</v>
      </c>
      <c r="H30" s="420">
        <v>0</v>
      </c>
      <c r="I30" s="423"/>
      <c r="K30" s="769"/>
      <c r="L30" s="769"/>
    </row>
    <row r="31" spans="1:67" ht="31.5" customHeight="1">
      <c r="A31" s="786"/>
      <c r="B31" s="788"/>
      <c r="C31" s="401" t="s">
        <v>15</v>
      </c>
      <c r="D31" s="420">
        <f>SUM(E31:H31)</f>
        <v>23.068000000000001</v>
      </c>
      <c r="E31" s="420">
        <v>0</v>
      </c>
      <c r="F31" s="427">
        <v>0</v>
      </c>
      <c r="G31" s="427">
        <v>23.068000000000001</v>
      </c>
      <c r="H31" s="420">
        <v>0</v>
      </c>
      <c r="I31" s="423"/>
      <c r="K31" s="769"/>
      <c r="L31" s="769"/>
    </row>
    <row r="32" spans="1:67" ht="46.5" customHeight="1">
      <c r="A32" s="776" t="s">
        <v>732</v>
      </c>
      <c r="B32" s="783" t="s">
        <v>1340</v>
      </c>
      <c r="C32" s="401" t="s">
        <v>169</v>
      </c>
      <c r="D32" s="420">
        <f t="shared" ref="D32:D59" si="3">H32+G32+F32+E32</f>
        <v>3.5528</v>
      </c>
      <c r="E32" s="420">
        <v>0</v>
      </c>
      <c r="F32" s="427">
        <v>0</v>
      </c>
      <c r="G32" s="427">
        <v>3.5528</v>
      </c>
      <c r="H32" s="420">
        <v>0</v>
      </c>
      <c r="I32" s="423"/>
      <c r="K32" s="769"/>
      <c r="L32" s="769"/>
    </row>
    <row r="33" spans="1:12" ht="32.25" customHeight="1">
      <c r="A33" s="776"/>
      <c r="B33" s="783"/>
      <c r="C33" s="401" t="s">
        <v>15</v>
      </c>
      <c r="D33" s="420">
        <f t="shared" si="3"/>
        <v>6.2</v>
      </c>
      <c r="E33" s="420">
        <v>0</v>
      </c>
      <c r="F33" s="427">
        <v>0</v>
      </c>
      <c r="G33" s="427">
        <v>6.2</v>
      </c>
      <c r="H33" s="420">
        <v>0</v>
      </c>
      <c r="I33" s="423"/>
      <c r="K33" s="769"/>
      <c r="L33" s="769"/>
    </row>
    <row r="34" spans="1:12" ht="55.5" customHeight="1">
      <c r="A34" s="428" t="s">
        <v>736</v>
      </c>
      <c r="B34" s="429" t="s">
        <v>1341</v>
      </c>
      <c r="C34" s="401" t="s">
        <v>169</v>
      </c>
      <c r="D34" s="420">
        <f>H34+G34+F34+E34</f>
        <v>290.75349999999997</v>
      </c>
      <c r="E34" s="420">
        <v>173.89673999999999</v>
      </c>
      <c r="F34" s="427">
        <v>0</v>
      </c>
      <c r="G34" s="427">
        <f>98.5825+14.27426+4</f>
        <v>116.85675999999999</v>
      </c>
      <c r="H34" s="427">
        <v>0</v>
      </c>
      <c r="I34" s="423"/>
      <c r="K34" s="769"/>
      <c r="L34" s="769"/>
    </row>
    <row r="35" spans="1:12" ht="51">
      <c r="A35" s="428" t="s">
        <v>738</v>
      </c>
      <c r="B35" s="430" t="s">
        <v>1342</v>
      </c>
      <c r="C35" s="401" t="s">
        <v>169</v>
      </c>
      <c r="D35" s="420">
        <f t="shared" si="3"/>
        <v>352.34820000000002</v>
      </c>
      <c r="E35" s="420">
        <v>200.85</v>
      </c>
      <c r="F35" s="427">
        <v>53.411999999999999</v>
      </c>
      <c r="G35" s="427">
        <v>15.0862</v>
      </c>
      <c r="H35" s="420">
        <v>83</v>
      </c>
      <c r="I35" s="423"/>
      <c r="K35" s="769"/>
      <c r="L35" s="769"/>
    </row>
    <row r="36" spans="1:12" ht="67.5" customHeight="1">
      <c r="A36" s="428" t="s">
        <v>740</v>
      </c>
      <c r="B36" s="422" t="s">
        <v>1343</v>
      </c>
      <c r="C36" s="401" t="s">
        <v>218</v>
      </c>
      <c r="D36" s="420">
        <f t="shared" si="3"/>
        <v>12.343030000000001</v>
      </c>
      <c r="E36" s="420">
        <v>0</v>
      </c>
      <c r="F36" s="427">
        <v>0</v>
      </c>
      <c r="G36" s="427">
        <v>12.343030000000001</v>
      </c>
      <c r="H36" s="427">
        <v>0</v>
      </c>
      <c r="I36" s="423"/>
      <c r="K36" s="769"/>
      <c r="L36" s="769"/>
    </row>
    <row r="37" spans="1:12" ht="19.5" customHeight="1">
      <c r="A37" s="776" t="s">
        <v>760</v>
      </c>
      <c r="B37" s="784" t="s">
        <v>1344</v>
      </c>
      <c r="C37" s="431" t="s">
        <v>169</v>
      </c>
      <c r="D37" s="420">
        <f t="shared" si="3"/>
        <v>4.01</v>
      </c>
      <c r="E37" s="420">
        <v>0</v>
      </c>
      <c r="F37" s="427">
        <v>0</v>
      </c>
      <c r="G37" s="427">
        <v>2.31</v>
      </c>
      <c r="H37" s="427">
        <v>1.7</v>
      </c>
      <c r="I37" s="423"/>
      <c r="K37" s="769"/>
      <c r="L37" s="769"/>
    </row>
    <row r="38" spans="1:12" ht="22.5" customHeight="1">
      <c r="A38" s="776"/>
      <c r="B38" s="784"/>
      <c r="C38" s="431" t="s">
        <v>15</v>
      </c>
      <c r="D38" s="420">
        <f t="shared" si="3"/>
        <v>6.98</v>
      </c>
      <c r="E38" s="420">
        <v>0</v>
      </c>
      <c r="F38" s="427">
        <v>1</v>
      </c>
      <c r="G38" s="427">
        <v>4.4800000000000004</v>
      </c>
      <c r="H38" s="427">
        <v>1.5</v>
      </c>
      <c r="I38" s="423"/>
      <c r="K38" s="769"/>
      <c r="L38" s="769"/>
    </row>
    <row r="39" spans="1:12" ht="22.5" customHeight="1">
      <c r="A39" s="776" t="s">
        <v>762</v>
      </c>
      <c r="B39" s="796" t="s">
        <v>1345</v>
      </c>
      <c r="C39" s="432" t="s">
        <v>169</v>
      </c>
      <c r="D39" s="420">
        <f t="shared" si="3"/>
        <v>43.256</v>
      </c>
      <c r="E39" s="420">
        <v>3.125</v>
      </c>
      <c r="F39" s="427">
        <v>3.125</v>
      </c>
      <c r="G39" s="427">
        <v>0</v>
      </c>
      <c r="H39" s="420">
        <v>37.006</v>
      </c>
      <c r="I39" s="423"/>
    </row>
    <row r="40" spans="1:12" ht="19.5" customHeight="1">
      <c r="A40" s="776"/>
      <c r="B40" s="796"/>
      <c r="C40" s="432" t="s">
        <v>15</v>
      </c>
      <c r="D40" s="420">
        <f t="shared" si="3"/>
        <v>29.75</v>
      </c>
      <c r="E40" s="420">
        <v>0</v>
      </c>
      <c r="F40" s="427">
        <v>0</v>
      </c>
      <c r="G40" s="427">
        <v>0</v>
      </c>
      <c r="H40" s="420">
        <v>29.75</v>
      </c>
      <c r="I40" s="423"/>
    </row>
    <row r="41" spans="1:12" ht="22.5" customHeight="1">
      <c r="A41" s="776"/>
      <c r="B41" s="796"/>
      <c r="C41" s="432" t="s">
        <v>170</v>
      </c>
      <c r="D41" s="420">
        <f t="shared" si="3"/>
        <v>17</v>
      </c>
      <c r="E41" s="420">
        <v>0</v>
      </c>
      <c r="F41" s="427">
        <v>0</v>
      </c>
      <c r="G41" s="427">
        <v>0</v>
      </c>
      <c r="H41" s="420">
        <v>17</v>
      </c>
      <c r="I41" s="423"/>
    </row>
    <row r="42" spans="1:12" ht="69" customHeight="1">
      <c r="A42" s="428" t="s">
        <v>764</v>
      </c>
      <c r="B42" s="433" t="s">
        <v>1346</v>
      </c>
      <c r="C42" s="428" t="s">
        <v>169</v>
      </c>
      <c r="D42" s="420">
        <f t="shared" si="3"/>
        <v>0</v>
      </c>
      <c r="E42" s="420">
        <f>I42+H42+G42+F42</f>
        <v>0</v>
      </c>
      <c r="F42" s="420">
        <f>J42+I42+H42+G42</f>
        <v>0</v>
      </c>
      <c r="G42" s="420">
        <f>K42+J42+I42+H42</f>
        <v>0</v>
      </c>
      <c r="H42" s="420">
        <f>L42+K42+J42+I42</f>
        <v>0</v>
      </c>
      <c r="I42" s="423"/>
    </row>
    <row r="43" spans="1:12" ht="18.75" customHeight="1">
      <c r="A43" s="776" t="s">
        <v>766</v>
      </c>
      <c r="B43" s="783" t="s">
        <v>1347</v>
      </c>
      <c r="C43" s="428" t="s">
        <v>169</v>
      </c>
      <c r="D43" s="420">
        <f t="shared" si="3"/>
        <v>334.33699999999999</v>
      </c>
      <c r="E43" s="420">
        <v>0</v>
      </c>
      <c r="F43" s="420">
        <v>2.2189999999999999</v>
      </c>
      <c r="G43" s="420">
        <f>4.259+4.611</f>
        <v>8.870000000000001</v>
      </c>
      <c r="H43" s="420">
        <v>323.24799999999999</v>
      </c>
      <c r="I43" s="423"/>
    </row>
    <row r="44" spans="1:12" ht="26.25" customHeight="1">
      <c r="A44" s="776"/>
      <c r="B44" s="783"/>
      <c r="C44" s="428" t="s">
        <v>1028</v>
      </c>
      <c r="D44" s="420">
        <f t="shared" si="3"/>
        <v>373.60900000000004</v>
      </c>
      <c r="E44" s="420">
        <v>0</v>
      </c>
      <c r="F44" s="420">
        <v>9.81</v>
      </c>
      <c r="G44" s="420">
        <f>6.369+7.063</f>
        <v>13.431999999999999</v>
      </c>
      <c r="H44" s="420">
        <v>350.36700000000002</v>
      </c>
      <c r="I44" s="423"/>
    </row>
    <row r="45" spans="1:12" ht="20.25" customHeight="1">
      <c r="A45" s="776"/>
      <c r="B45" s="783"/>
      <c r="C45" s="428" t="s">
        <v>1329</v>
      </c>
      <c r="D45" s="420">
        <f t="shared" si="3"/>
        <v>57.118000000000002</v>
      </c>
      <c r="E45" s="420">
        <v>0</v>
      </c>
      <c r="F45" s="420">
        <v>2.0489999999999999</v>
      </c>
      <c r="G45" s="420">
        <f>9.09+0.547</f>
        <v>9.6370000000000005</v>
      </c>
      <c r="H45" s="420">
        <v>45.432000000000002</v>
      </c>
      <c r="I45" s="423"/>
    </row>
    <row r="46" spans="1:12" ht="21.75" customHeight="1">
      <c r="A46" s="776" t="s">
        <v>769</v>
      </c>
      <c r="B46" s="795" t="s">
        <v>1348</v>
      </c>
      <c r="C46" s="428" t="s">
        <v>169</v>
      </c>
      <c r="D46" s="420">
        <f t="shared" si="3"/>
        <v>0.53</v>
      </c>
      <c r="E46" s="420">
        <v>0</v>
      </c>
      <c r="F46" s="420">
        <v>0</v>
      </c>
      <c r="G46" s="420">
        <v>0.53</v>
      </c>
      <c r="H46" s="420">
        <v>0</v>
      </c>
      <c r="I46" s="423"/>
    </row>
    <row r="47" spans="1:12" ht="17.25" customHeight="1">
      <c r="A47" s="776"/>
      <c r="B47" s="795"/>
      <c r="C47" s="428" t="s">
        <v>15</v>
      </c>
      <c r="D47" s="420">
        <f t="shared" si="3"/>
        <v>0.61599999999999999</v>
      </c>
      <c r="E47" s="420">
        <v>0</v>
      </c>
      <c r="F47" s="420">
        <v>0</v>
      </c>
      <c r="G47" s="420">
        <v>0.61599999999999999</v>
      </c>
      <c r="H47" s="420">
        <v>0</v>
      </c>
      <c r="I47" s="423"/>
    </row>
    <row r="48" spans="1:12" ht="17.25" customHeight="1">
      <c r="A48" s="776"/>
      <c r="B48" s="795"/>
      <c r="C48" s="428" t="s">
        <v>170</v>
      </c>
      <c r="D48" s="420">
        <f t="shared" si="3"/>
        <v>0.70799999999999996</v>
      </c>
      <c r="E48" s="420">
        <v>0</v>
      </c>
      <c r="F48" s="420">
        <v>0</v>
      </c>
      <c r="G48" s="420">
        <v>0.70799999999999996</v>
      </c>
      <c r="H48" s="420">
        <v>0</v>
      </c>
      <c r="I48" s="423"/>
    </row>
    <row r="49" spans="1:11" ht="13.5">
      <c r="A49" s="776"/>
      <c r="B49" s="795"/>
      <c r="C49" s="428" t="s">
        <v>1328</v>
      </c>
      <c r="D49" s="420">
        <f t="shared" si="3"/>
        <v>6.9039999999999999</v>
      </c>
      <c r="E49" s="420">
        <v>0</v>
      </c>
      <c r="F49" s="420">
        <v>0</v>
      </c>
      <c r="G49" s="420">
        <v>6.9039999999999999</v>
      </c>
      <c r="H49" s="420">
        <v>0</v>
      </c>
      <c r="I49" s="423"/>
    </row>
    <row r="50" spans="1:11" ht="20.25" customHeight="1">
      <c r="A50" s="776" t="s">
        <v>771</v>
      </c>
      <c r="B50" s="777" t="s">
        <v>1349</v>
      </c>
      <c r="C50" s="428" t="s">
        <v>169</v>
      </c>
      <c r="D50" s="420">
        <f t="shared" si="3"/>
        <v>3.4049999999999998</v>
      </c>
      <c r="E50" s="420">
        <v>0</v>
      </c>
      <c r="F50" s="420">
        <v>0</v>
      </c>
      <c r="G50" s="420">
        <v>3.4049999999999998</v>
      </c>
      <c r="H50" s="420">
        <v>0</v>
      </c>
      <c r="I50" s="423"/>
    </row>
    <row r="51" spans="1:11" ht="25.5" customHeight="1">
      <c r="A51" s="776"/>
      <c r="B51" s="777"/>
      <c r="C51" s="428" t="s">
        <v>15</v>
      </c>
      <c r="D51" s="420">
        <f t="shared" si="3"/>
        <v>0.20499999999999999</v>
      </c>
      <c r="E51" s="420">
        <v>0</v>
      </c>
      <c r="F51" s="420">
        <v>0</v>
      </c>
      <c r="G51" s="420">
        <v>0.20499999999999999</v>
      </c>
      <c r="H51" s="420">
        <v>0</v>
      </c>
      <c r="I51" s="423"/>
    </row>
    <row r="52" spans="1:11" ht="19.5" customHeight="1">
      <c r="A52" s="776"/>
      <c r="B52" s="777"/>
      <c r="C52" s="428" t="s">
        <v>170</v>
      </c>
      <c r="D52" s="420">
        <f>H52+G52+F52+E52</f>
        <v>2.2250000000000001</v>
      </c>
      <c r="E52" s="420">
        <v>0</v>
      </c>
      <c r="F52" s="420">
        <v>0</v>
      </c>
      <c r="G52" s="420">
        <v>2.2250000000000001</v>
      </c>
      <c r="H52" s="420">
        <v>0</v>
      </c>
      <c r="I52" s="423"/>
      <c r="K52" s="769"/>
    </row>
    <row r="53" spans="1:11" ht="25.5" customHeight="1">
      <c r="A53" s="776" t="s">
        <v>773</v>
      </c>
      <c r="B53" s="778" t="s">
        <v>1350</v>
      </c>
      <c r="C53" s="428" t="s">
        <v>169</v>
      </c>
      <c r="D53" s="420">
        <f t="shared" si="3"/>
        <v>1.704</v>
      </c>
      <c r="E53" s="420">
        <v>0</v>
      </c>
      <c r="F53" s="420">
        <v>0</v>
      </c>
      <c r="G53" s="420">
        <v>1.704</v>
      </c>
      <c r="H53" s="420">
        <v>0</v>
      </c>
      <c r="I53" s="423"/>
      <c r="K53" s="769"/>
    </row>
    <row r="54" spans="1:11" ht="22.5" customHeight="1">
      <c r="A54" s="776"/>
      <c r="B54" s="778"/>
      <c r="C54" s="428" t="s">
        <v>15</v>
      </c>
      <c r="D54" s="420">
        <f t="shared" si="3"/>
        <v>12.502000000000001</v>
      </c>
      <c r="E54" s="420">
        <v>0</v>
      </c>
      <c r="F54" s="420">
        <v>0</v>
      </c>
      <c r="G54" s="420">
        <v>12.502000000000001</v>
      </c>
      <c r="H54" s="420">
        <v>0</v>
      </c>
      <c r="I54" s="423"/>
      <c r="K54" s="769"/>
    </row>
    <row r="55" spans="1:11" ht="16.5" customHeight="1">
      <c r="A55" s="776"/>
      <c r="B55" s="778"/>
      <c r="C55" s="428" t="s">
        <v>170</v>
      </c>
      <c r="D55" s="420">
        <f t="shared" si="3"/>
        <v>3.3330000000000002</v>
      </c>
      <c r="E55" s="420">
        <v>0</v>
      </c>
      <c r="F55" s="420">
        <v>0</v>
      </c>
      <c r="G55" s="420">
        <v>3.3330000000000002</v>
      </c>
      <c r="H55" s="420">
        <v>0</v>
      </c>
      <c r="I55" s="423"/>
      <c r="K55" s="769"/>
    </row>
    <row r="56" spans="1:11" ht="13.5">
      <c r="A56" s="776" t="s">
        <v>775</v>
      </c>
      <c r="B56" s="795" t="s">
        <v>1351</v>
      </c>
      <c r="C56" s="428" t="s">
        <v>169</v>
      </c>
      <c r="D56" s="420">
        <f>H56+G56+F56+E56</f>
        <v>0.81</v>
      </c>
      <c r="E56" s="420">
        <v>0.34849999999999998</v>
      </c>
      <c r="F56" s="420">
        <v>6.1499999999999999E-2</v>
      </c>
      <c r="G56" s="420">
        <v>0.4</v>
      </c>
      <c r="H56" s="420">
        <v>0</v>
      </c>
      <c r="I56" s="423"/>
      <c r="J56" s="400"/>
      <c r="K56" s="770"/>
    </row>
    <row r="57" spans="1:11" ht="13.5">
      <c r="A57" s="776"/>
      <c r="B57" s="795"/>
      <c r="C57" s="428" t="s">
        <v>15</v>
      </c>
      <c r="D57" s="420">
        <f>H57+G57+F57+E57</f>
        <v>12.220000000000002</v>
      </c>
      <c r="E57" s="420">
        <v>0</v>
      </c>
      <c r="F57" s="420">
        <v>4.2</v>
      </c>
      <c r="G57" s="420">
        <f>7.195+0.525</f>
        <v>7.7200000000000006</v>
      </c>
      <c r="H57" s="420">
        <v>0.3</v>
      </c>
      <c r="I57" s="423"/>
      <c r="J57" s="400"/>
      <c r="K57" s="770"/>
    </row>
    <row r="58" spans="1:11" ht="13.5">
      <c r="A58" s="776"/>
      <c r="B58" s="795"/>
      <c r="C58" s="428" t="s">
        <v>170</v>
      </c>
      <c r="D58" s="420">
        <f>H58+G58+F58+E58</f>
        <v>30.217999999999996</v>
      </c>
      <c r="E58" s="420">
        <v>0</v>
      </c>
      <c r="F58" s="420">
        <v>14.4</v>
      </c>
      <c r="G58" s="420">
        <f>2.388+9.27+3.96</f>
        <v>15.617999999999999</v>
      </c>
      <c r="H58" s="420">
        <f>0.2</f>
        <v>0.2</v>
      </c>
      <c r="I58" s="423"/>
      <c r="K58" s="770"/>
    </row>
    <row r="59" spans="1:11" ht="13.5">
      <c r="A59" s="776"/>
      <c r="B59" s="795"/>
      <c r="C59" s="428" t="s">
        <v>1029</v>
      </c>
      <c r="D59" s="420">
        <f t="shared" si="3"/>
        <v>50.769999999999996</v>
      </c>
      <c r="E59" s="420">
        <v>0</v>
      </c>
      <c r="F59" s="420">
        <f>1.1+31.2+0.06</f>
        <v>32.36</v>
      </c>
      <c r="G59" s="420">
        <f>1.36+9.65+4.83+0.22</f>
        <v>16.059999999999999</v>
      </c>
      <c r="H59" s="420">
        <f>0.1+2.05+0.2</f>
        <v>2.35</v>
      </c>
      <c r="I59" s="423"/>
      <c r="K59" s="770"/>
    </row>
    <row r="60" spans="1:11" ht="18.75" customHeight="1">
      <c r="A60" s="785" t="s">
        <v>777</v>
      </c>
      <c r="B60" s="798" t="s">
        <v>689</v>
      </c>
      <c r="C60" s="428" t="s">
        <v>15</v>
      </c>
      <c r="D60" s="420">
        <f>SUM(E60:H60)</f>
        <v>20.818000000000001</v>
      </c>
      <c r="E60" s="420">
        <v>0.86099999999999999</v>
      </c>
      <c r="F60" s="420">
        <v>9.3369999999999997</v>
      </c>
      <c r="G60" s="420">
        <f>6.5+4.12</f>
        <v>10.620000000000001</v>
      </c>
      <c r="H60" s="420">
        <v>0</v>
      </c>
      <c r="I60" s="423"/>
      <c r="J60" s="400"/>
      <c r="K60" s="769"/>
    </row>
    <row r="61" spans="1:11" ht="18" customHeight="1">
      <c r="A61" s="786"/>
      <c r="B61" s="799"/>
      <c r="C61" s="428" t="s">
        <v>170</v>
      </c>
      <c r="D61" s="420">
        <f t="shared" ref="D61:D62" si="4">SUM(E61:H61)</f>
        <v>22.0974</v>
      </c>
      <c r="E61" s="420">
        <v>0.88739999999999997</v>
      </c>
      <c r="F61" s="420">
        <v>10.27</v>
      </c>
      <c r="G61" s="420">
        <f>6.8+4.14</f>
        <v>10.94</v>
      </c>
      <c r="H61" s="420">
        <v>0</v>
      </c>
      <c r="I61" s="423"/>
      <c r="K61" s="769"/>
    </row>
    <row r="62" spans="1:11" ht="29.25" customHeight="1">
      <c r="A62" s="797"/>
      <c r="B62" s="800"/>
      <c r="C62" s="428" t="s">
        <v>1029</v>
      </c>
      <c r="D62" s="420">
        <f t="shared" si="4"/>
        <v>23.368600000000001</v>
      </c>
      <c r="E62" s="420">
        <v>0.91159999999999997</v>
      </c>
      <c r="F62" s="420">
        <v>11.297000000000001</v>
      </c>
      <c r="G62" s="420">
        <f>7+4.16</f>
        <v>11.16</v>
      </c>
      <c r="H62" s="420">
        <v>0</v>
      </c>
      <c r="I62" s="423"/>
    </row>
    <row r="63" spans="1:11" ht="13.5">
      <c r="A63" s="785" t="s">
        <v>779</v>
      </c>
      <c r="B63" s="798" t="s">
        <v>1537</v>
      </c>
      <c r="C63" s="428" t="s">
        <v>169</v>
      </c>
      <c r="D63" s="420">
        <f>F63+G63+H63</f>
        <v>321.75</v>
      </c>
      <c r="E63" s="420">
        <v>0</v>
      </c>
      <c r="F63" s="420">
        <v>104.75</v>
      </c>
      <c r="G63" s="420">
        <f>66+16</f>
        <v>82</v>
      </c>
      <c r="H63" s="420">
        <v>135</v>
      </c>
      <c r="I63" s="423"/>
    </row>
    <row r="64" spans="1:11" ht="13.5">
      <c r="A64" s="786"/>
      <c r="B64" s="799"/>
      <c r="C64" s="428" t="s">
        <v>15</v>
      </c>
      <c r="D64" s="420">
        <f t="shared" ref="D64:D65" si="5">F64+G64+H64</f>
        <v>816.45</v>
      </c>
      <c r="E64" s="420">
        <v>0</v>
      </c>
      <c r="F64" s="420">
        <v>280.75</v>
      </c>
      <c r="G64" s="420">
        <f>225.7+22</f>
        <v>247.7</v>
      </c>
      <c r="H64" s="420">
        <v>288</v>
      </c>
      <c r="I64" s="423"/>
    </row>
    <row r="65" spans="1:9" ht="52.5" customHeight="1">
      <c r="A65" s="797"/>
      <c r="B65" s="800"/>
      <c r="C65" s="428" t="s">
        <v>170</v>
      </c>
      <c r="D65" s="420">
        <f t="shared" si="5"/>
        <v>2161.3000000000002</v>
      </c>
      <c r="E65" s="420">
        <v>0</v>
      </c>
      <c r="F65" s="420">
        <v>217.5</v>
      </c>
      <c r="G65" s="420">
        <f>338.5+34.7</f>
        <v>373.2</v>
      </c>
      <c r="H65" s="420">
        <v>1570.6</v>
      </c>
      <c r="I65" s="423"/>
    </row>
    <row r="66" spans="1:9" ht="52.5" customHeight="1">
      <c r="A66" s="682" t="s">
        <v>781</v>
      </c>
      <c r="B66" s="555" t="s">
        <v>1959</v>
      </c>
      <c r="C66" s="554" t="s">
        <v>1960</v>
      </c>
      <c r="D66" s="420">
        <v>0</v>
      </c>
      <c r="E66" s="420">
        <v>0</v>
      </c>
      <c r="F66" s="420">
        <v>0</v>
      </c>
      <c r="G66" s="420">
        <v>0</v>
      </c>
      <c r="H66" s="420">
        <v>0</v>
      </c>
      <c r="I66" s="420"/>
    </row>
    <row r="67" spans="1:9" ht="66.75" customHeight="1">
      <c r="A67" s="681" t="s">
        <v>783</v>
      </c>
      <c r="B67" s="512" t="s">
        <v>1821</v>
      </c>
      <c r="C67" s="431" t="s">
        <v>169</v>
      </c>
      <c r="D67" s="425">
        <f>H67+G67+F67+E67</f>
        <v>16.407900000000001</v>
      </c>
      <c r="E67" s="425">
        <v>0</v>
      </c>
      <c r="F67" s="425">
        <v>0</v>
      </c>
      <c r="G67" s="425">
        <v>0</v>
      </c>
      <c r="H67" s="425">
        <v>16.407900000000001</v>
      </c>
      <c r="I67" s="426"/>
    </row>
    <row r="68" spans="1:9" ht="105.75" customHeight="1">
      <c r="A68" s="681" t="s">
        <v>785</v>
      </c>
      <c r="B68" s="658" t="s">
        <v>1961</v>
      </c>
      <c r="C68" s="431" t="s">
        <v>169</v>
      </c>
      <c r="D68" s="425">
        <f>SUM(E68:H68)</f>
        <v>36.7926</v>
      </c>
      <c r="E68" s="425">
        <v>0</v>
      </c>
      <c r="F68" s="425">
        <v>0</v>
      </c>
      <c r="G68" s="425">
        <v>0</v>
      </c>
      <c r="H68" s="425">
        <v>36.7926</v>
      </c>
      <c r="I68" s="426"/>
    </row>
    <row r="69" spans="1:9" ht="68.25" customHeight="1">
      <c r="A69" s="681" t="s">
        <v>787</v>
      </c>
      <c r="B69" s="512" t="s">
        <v>1352</v>
      </c>
      <c r="C69" s="431" t="s">
        <v>169</v>
      </c>
      <c r="D69" s="425">
        <f>H69+G69+F69+E69</f>
        <v>11.32973</v>
      </c>
      <c r="E69" s="425">
        <v>0</v>
      </c>
      <c r="F69" s="425">
        <v>0</v>
      </c>
      <c r="G69" s="425">
        <v>0</v>
      </c>
      <c r="H69" s="425">
        <v>11.32973</v>
      </c>
      <c r="I69" s="426"/>
    </row>
    <row r="70" spans="1:9">
      <c r="D70" s="370"/>
      <c r="E70" s="370"/>
      <c r="F70" s="370"/>
      <c r="G70" s="370"/>
      <c r="H70" s="370"/>
      <c r="I70" s="370"/>
    </row>
    <row r="71" spans="1:9">
      <c r="D71" s="370"/>
      <c r="E71" s="370"/>
      <c r="F71" s="370"/>
      <c r="G71" s="370"/>
      <c r="H71" s="370"/>
      <c r="I71" s="370"/>
    </row>
  </sheetData>
  <mergeCells count="40">
    <mergeCell ref="A63:A65"/>
    <mergeCell ref="B63:B65"/>
    <mergeCell ref="B60:B62"/>
    <mergeCell ref="A60:A62"/>
    <mergeCell ref="A3:I3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A18:A19"/>
    <mergeCell ref="A20:A26"/>
    <mergeCell ref="A56:A59"/>
    <mergeCell ref="B56:B59"/>
    <mergeCell ref="A39:A41"/>
    <mergeCell ref="B39:B41"/>
    <mergeCell ref="A43:A45"/>
    <mergeCell ref="B43:B45"/>
    <mergeCell ref="A46:A49"/>
    <mergeCell ref="B46:B49"/>
    <mergeCell ref="F1:I1"/>
    <mergeCell ref="A50:A52"/>
    <mergeCell ref="B50:B52"/>
    <mergeCell ref="A53:A55"/>
    <mergeCell ref="B53:B55"/>
    <mergeCell ref="B20:B26"/>
    <mergeCell ref="A28:A29"/>
    <mergeCell ref="B28:B29"/>
    <mergeCell ref="A32:A33"/>
    <mergeCell ref="B32:B33"/>
    <mergeCell ref="A37:A38"/>
    <mergeCell ref="B37:B38"/>
    <mergeCell ref="A30:A31"/>
    <mergeCell ref="B30:B31"/>
    <mergeCell ref="B10:B16"/>
    <mergeCell ref="A9:A16"/>
  </mergeCells>
  <pageMargins left="0.7" right="0.7" top="0.75" bottom="0.75" header="0.3" footer="0.3"/>
  <pageSetup paperSize="9" scale="7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100"/>
  <sheetViews>
    <sheetView zoomScale="75" zoomScaleNormal="75" workbookViewId="0">
      <selection activeCell="E299" sqref="E299"/>
    </sheetView>
  </sheetViews>
  <sheetFormatPr defaultRowHeight="15"/>
  <cols>
    <col min="1" max="1" width="6.140625" customWidth="1"/>
    <col min="2" max="2" width="26.7109375" customWidth="1"/>
    <col min="4" max="4" width="4.7109375" customWidth="1"/>
    <col min="5" max="5" width="12.42578125" customWidth="1"/>
    <col min="6" max="6" width="14.140625" customWidth="1"/>
    <col min="7" max="7" width="13" customWidth="1"/>
    <col min="8" max="8" width="14.28515625" customWidth="1"/>
    <col min="9" max="9" width="11.85546875" customWidth="1"/>
    <col min="10" max="10" width="11" customWidth="1"/>
    <col min="11" max="11" width="16.5703125" customWidth="1"/>
  </cols>
  <sheetData>
    <row r="2" spans="1:11" ht="78" customHeight="1">
      <c r="A2" s="810" t="s">
        <v>1543</v>
      </c>
      <c r="B2" s="810"/>
      <c r="C2" s="810"/>
      <c r="D2" s="810"/>
      <c r="E2" s="810"/>
      <c r="F2" s="810"/>
      <c r="G2" s="810"/>
      <c r="H2" s="810"/>
      <c r="I2" s="810"/>
      <c r="J2" s="810"/>
      <c r="K2" s="810"/>
    </row>
    <row r="3" spans="1:11" ht="15.75" thickBot="1">
      <c r="K3" t="s">
        <v>332</v>
      </c>
    </row>
    <row r="4" spans="1:11" ht="9.75" customHeight="1">
      <c r="A4" s="1101" t="s">
        <v>0</v>
      </c>
      <c r="B4" s="1103" t="s">
        <v>58</v>
      </c>
      <c r="C4" s="1105" t="s">
        <v>3</v>
      </c>
      <c r="D4" s="1105"/>
      <c r="E4" s="1105" t="s">
        <v>212</v>
      </c>
      <c r="F4" s="1105" t="s">
        <v>65</v>
      </c>
      <c r="G4" s="1105"/>
      <c r="H4" s="1105"/>
      <c r="I4" s="1105"/>
      <c r="J4" s="1105"/>
      <c r="K4" s="1106" t="s">
        <v>5</v>
      </c>
    </row>
    <row r="5" spans="1:11" ht="11.25" customHeight="1">
      <c r="A5" s="1102"/>
      <c r="B5" s="1104"/>
      <c r="C5" s="830"/>
      <c r="D5" s="830"/>
      <c r="E5" s="830"/>
      <c r="F5" s="830"/>
      <c r="G5" s="830"/>
      <c r="H5" s="830"/>
      <c r="I5" s="830"/>
      <c r="J5" s="830"/>
      <c r="K5" s="1107"/>
    </row>
    <row r="6" spans="1:11" ht="7.5" customHeight="1">
      <c r="A6" s="1102"/>
      <c r="B6" s="1104"/>
      <c r="C6" s="830"/>
      <c r="D6" s="830"/>
      <c r="E6" s="830"/>
      <c r="F6" s="830"/>
      <c r="G6" s="830"/>
      <c r="H6" s="830"/>
      <c r="I6" s="830"/>
      <c r="J6" s="830"/>
      <c r="K6" s="1107"/>
    </row>
    <row r="7" spans="1:11" ht="20.25" customHeight="1">
      <c r="A7" s="1102"/>
      <c r="B7" s="1104"/>
      <c r="C7" s="830"/>
      <c r="D7" s="830"/>
      <c r="E7" s="830"/>
      <c r="F7" s="830" t="s">
        <v>213</v>
      </c>
      <c r="G7" s="830"/>
      <c r="H7" s="830"/>
      <c r="I7" s="830"/>
      <c r="J7" s="830"/>
      <c r="K7" s="1107"/>
    </row>
    <row r="8" spans="1:11" ht="225" customHeight="1">
      <c r="A8" s="1102"/>
      <c r="B8" s="1104"/>
      <c r="C8" s="830"/>
      <c r="D8" s="830"/>
      <c r="E8" s="830"/>
      <c r="F8" s="212" t="s">
        <v>334</v>
      </c>
      <c r="G8" s="212" t="s">
        <v>214</v>
      </c>
      <c r="H8" s="212" t="s">
        <v>215</v>
      </c>
      <c r="I8" s="212" t="s">
        <v>333</v>
      </c>
      <c r="J8" s="212" t="s">
        <v>216</v>
      </c>
      <c r="K8" s="1107"/>
    </row>
    <row r="9" spans="1:11" ht="15.75" thickBot="1">
      <c r="A9" s="82">
        <v>1</v>
      </c>
      <c r="B9" s="219">
        <v>2</v>
      </c>
      <c r="C9" s="1100">
        <v>3</v>
      </c>
      <c r="D9" s="1100"/>
      <c r="E9" s="219">
        <v>4</v>
      </c>
      <c r="F9" s="219">
        <v>5</v>
      </c>
      <c r="G9" s="219">
        <v>6</v>
      </c>
      <c r="H9" s="219"/>
      <c r="I9" s="219">
        <v>7</v>
      </c>
      <c r="J9" s="219">
        <v>8</v>
      </c>
      <c r="K9" s="83">
        <v>9</v>
      </c>
    </row>
    <row r="10" spans="1:11" ht="26.25" customHeight="1" thickBot="1">
      <c r="A10" s="950" t="s">
        <v>217</v>
      </c>
      <c r="B10" s="951"/>
      <c r="C10" s="1020" t="s">
        <v>218</v>
      </c>
      <c r="D10" s="1022"/>
      <c r="E10" s="18" t="s">
        <v>219</v>
      </c>
      <c r="F10" s="18" t="s">
        <v>220</v>
      </c>
      <c r="G10" s="18" t="s">
        <v>221</v>
      </c>
      <c r="H10" s="18" t="s">
        <v>222</v>
      </c>
      <c r="I10" s="18">
        <v>4000</v>
      </c>
      <c r="J10" s="18">
        <v>0</v>
      </c>
      <c r="K10" s="221"/>
    </row>
    <row r="11" spans="1:11" ht="16.5" thickBot="1">
      <c r="A11" s="1024" t="s">
        <v>123</v>
      </c>
      <c r="B11" s="1025"/>
      <c r="C11" s="948"/>
      <c r="D11" s="949"/>
      <c r="E11" s="221"/>
      <c r="F11" s="221"/>
      <c r="G11" s="221"/>
      <c r="H11" s="221"/>
      <c r="I11" s="221"/>
      <c r="J11" s="221"/>
      <c r="K11" s="221"/>
    </row>
    <row r="12" spans="1:11" ht="16.5" thickBot="1">
      <c r="A12" s="946" t="s">
        <v>224</v>
      </c>
      <c r="B12" s="1099"/>
      <c r="C12" s="1099"/>
      <c r="D12" s="1099"/>
      <c r="E12" s="1099"/>
      <c r="F12" s="1099"/>
      <c r="G12" s="1099"/>
      <c r="H12" s="1099"/>
      <c r="I12" s="1099"/>
      <c r="J12" s="947"/>
      <c r="K12" s="183"/>
    </row>
    <row r="13" spans="1:11" ht="15.75">
      <c r="A13" s="1091" t="s">
        <v>225</v>
      </c>
      <c r="B13" s="1091"/>
      <c r="C13" s="1091"/>
      <c r="D13" s="1091"/>
      <c r="E13" s="1091"/>
      <c r="F13" s="1091"/>
      <c r="G13" s="1091"/>
      <c r="H13" s="1091"/>
      <c r="I13" s="1091"/>
      <c r="J13" s="1091"/>
      <c r="K13" s="197"/>
    </row>
    <row r="14" spans="1:11" ht="18.75" customHeight="1">
      <c r="A14" s="1061" t="s">
        <v>336</v>
      </c>
      <c r="B14" s="1059" t="s">
        <v>226</v>
      </c>
      <c r="C14" s="1057"/>
      <c r="D14" s="1058"/>
      <c r="E14" s="434"/>
      <c r="F14" s="434"/>
      <c r="G14" s="434"/>
      <c r="H14" s="434"/>
      <c r="I14" s="434"/>
      <c r="J14" s="434"/>
      <c r="K14" s="935" t="s">
        <v>335</v>
      </c>
    </row>
    <row r="15" spans="1:11" ht="27" customHeight="1">
      <c r="A15" s="1062"/>
      <c r="B15" s="1060"/>
      <c r="C15" s="933">
        <v>2012</v>
      </c>
      <c r="D15" s="933"/>
      <c r="E15" s="434" t="s">
        <v>227</v>
      </c>
      <c r="F15" s="434" t="s">
        <v>223</v>
      </c>
      <c r="G15" s="434" t="s">
        <v>227</v>
      </c>
      <c r="H15" s="434"/>
      <c r="I15" s="434"/>
      <c r="J15" s="434"/>
      <c r="K15" s="936"/>
    </row>
    <row r="16" spans="1:11" ht="48" customHeight="1">
      <c r="A16" s="1061" t="s">
        <v>337</v>
      </c>
      <c r="B16" s="1059" t="s">
        <v>228</v>
      </c>
      <c r="C16" s="1057"/>
      <c r="D16" s="1058"/>
      <c r="E16" s="434"/>
      <c r="F16" s="434"/>
      <c r="G16" s="434"/>
      <c r="H16" s="434"/>
      <c r="I16" s="434"/>
      <c r="J16" s="434"/>
      <c r="K16" s="1055" t="s">
        <v>335</v>
      </c>
    </row>
    <row r="17" spans="1:11" ht="35.25" customHeight="1">
      <c r="A17" s="1062"/>
      <c r="B17" s="1060"/>
      <c r="C17" s="933">
        <v>2012</v>
      </c>
      <c r="D17" s="933"/>
      <c r="E17" s="434" t="s">
        <v>229</v>
      </c>
      <c r="F17" s="434"/>
      <c r="G17" s="434" t="s">
        <v>229</v>
      </c>
      <c r="H17" s="434"/>
      <c r="I17" s="434"/>
      <c r="J17" s="434"/>
      <c r="K17" s="1056"/>
    </row>
    <row r="18" spans="1:11" ht="28.5" customHeight="1">
      <c r="A18" s="1061" t="s">
        <v>338</v>
      </c>
      <c r="B18" s="1059" t="s">
        <v>230</v>
      </c>
      <c r="C18" s="1057"/>
      <c r="D18" s="1058"/>
      <c r="E18" s="434"/>
      <c r="F18" s="434"/>
      <c r="G18" s="434"/>
      <c r="H18" s="434"/>
      <c r="I18" s="434"/>
      <c r="J18" s="434"/>
      <c r="K18" s="207" t="s">
        <v>335</v>
      </c>
    </row>
    <row r="19" spans="1:11" ht="48" customHeight="1">
      <c r="A19" s="1062"/>
      <c r="B19" s="1060"/>
      <c r="C19" s="933">
        <v>2012</v>
      </c>
      <c r="D19" s="933"/>
      <c r="E19" s="434">
        <v>1000</v>
      </c>
      <c r="F19" s="434"/>
      <c r="G19" s="434">
        <v>1000</v>
      </c>
      <c r="H19" s="434"/>
      <c r="I19" s="434"/>
      <c r="J19" s="434"/>
      <c r="K19" s="207"/>
    </row>
    <row r="20" spans="1:11" ht="47.25" customHeight="1">
      <c r="A20" s="1061" t="s">
        <v>339</v>
      </c>
      <c r="B20" s="1059" t="s">
        <v>231</v>
      </c>
      <c r="C20" s="1057"/>
      <c r="D20" s="1058"/>
      <c r="E20" s="434"/>
      <c r="F20" s="434"/>
      <c r="G20" s="434"/>
      <c r="H20" s="434"/>
      <c r="I20" s="434"/>
      <c r="J20" s="434"/>
      <c r="K20" s="207" t="s">
        <v>335</v>
      </c>
    </row>
    <row r="21" spans="1:11" ht="32.25" customHeight="1">
      <c r="A21" s="1062"/>
      <c r="B21" s="1060"/>
      <c r="C21" s="933">
        <v>2012</v>
      </c>
      <c r="D21" s="933"/>
      <c r="E21" s="434" t="s">
        <v>232</v>
      </c>
      <c r="F21" s="434"/>
      <c r="G21" s="434" t="s">
        <v>232</v>
      </c>
      <c r="H21" s="434"/>
      <c r="I21" s="434"/>
      <c r="J21" s="434"/>
      <c r="K21" s="207"/>
    </row>
    <row r="22" spans="1:11" ht="16.5" thickBot="1">
      <c r="A22" s="1095" t="s">
        <v>233</v>
      </c>
      <c r="B22" s="1095"/>
      <c r="C22" s="1095"/>
      <c r="D22" s="1095"/>
      <c r="E22" s="1095"/>
      <c r="F22" s="1095"/>
      <c r="G22" s="1095"/>
      <c r="H22" s="1095"/>
      <c r="I22" s="1095"/>
      <c r="J22" s="1095"/>
      <c r="K22" s="187"/>
    </row>
    <row r="23" spans="1:11" ht="16.5" thickBot="1">
      <c r="A23" s="1078" t="s">
        <v>234</v>
      </c>
      <c r="B23" s="1079"/>
      <c r="C23" s="1079"/>
      <c r="D23" s="1079"/>
      <c r="E23" s="1079"/>
      <c r="F23" s="1079"/>
      <c r="G23" s="1079"/>
      <c r="H23" s="1079"/>
      <c r="I23" s="1079"/>
      <c r="J23" s="1079"/>
      <c r="K23" s="89"/>
    </row>
    <row r="24" spans="1:11" ht="30" customHeight="1" thickBot="1">
      <c r="A24" s="1096" t="s">
        <v>340</v>
      </c>
      <c r="B24" s="1097" t="s">
        <v>235</v>
      </c>
      <c r="C24" s="1098"/>
      <c r="D24" s="1098"/>
      <c r="E24" s="97"/>
      <c r="F24" s="97"/>
      <c r="G24" s="97"/>
      <c r="H24" s="97"/>
      <c r="I24" s="98"/>
      <c r="J24" s="98"/>
      <c r="K24" s="89"/>
    </row>
    <row r="25" spans="1:11" ht="27" customHeight="1">
      <c r="A25" s="1074"/>
      <c r="B25" s="934" t="s">
        <v>237</v>
      </c>
      <c r="C25" s="934"/>
      <c r="D25" s="933">
        <v>2012</v>
      </c>
      <c r="E25" s="434" t="s">
        <v>240</v>
      </c>
      <c r="F25" s="659">
        <v>25434</v>
      </c>
      <c r="G25" s="929"/>
      <c r="H25" s="434" t="s">
        <v>242</v>
      </c>
      <c r="I25" s="929"/>
      <c r="J25" s="929"/>
      <c r="K25" s="207"/>
    </row>
    <row r="26" spans="1:11" ht="29.25" customHeight="1">
      <c r="A26" s="1074"/>
      <c r="B26" s="934" t="s">
        <v>238</v>
      </c>
      <c r="C26" s="934"/>
      <c r="D26" s="933"/>
      <c r="E26" s="434" t="s">
        <v>241</v>
      </c>
      <c r="F26" s="659">
        <v>15010</v>
      </c>
      <c r="G26" s="929"/>
      <c r="H26" s="434">
        <v>790</v>
      </c>
      <c r="I26" s="929"/>
      <c r="J26" s="929"/>
      <c r="K26" s="207"/>
    </row>
    <row r="27" spans="1:11" ht="27" customHeight="1" thickBot="1">
      <c r="A27" s="1074"/>
      <c r="B27" s="1059" t="s">
        <v>239</v>
      </c>
      <c r="C27" s="1059"/>
      <c r="D27" s="935"/>
      <c r="E27" s="435">
        <v>34318</v>
      </c>
      <c r="F27" s="660">
        <v>30199.84</v>
      </c>
      <c r="G27" s="938"/>
      <c r="H27" s="435" t="s">
        <v>243</v>
      </c>
      <c r="I27" s="938"/>
      <c r="J27" s="938"/>
      <c r="K27" s="187"/>
    </row>
    <row r="28" spans="1:11" ht="25.5" customHeight="1" thickBot="1">
      <c r="A28" s="1073" t="s">
        <v>341</v>
      </c>
      <c r="B28" s="1075" t="s">
        <v>244</v>
      </c>
      <c r="C28" s="1076"/>
      <c r="D28" s="1076"/>
      <c r="E28" s="457"/>
      <c r="F28" s="457"/>
      <c r="G28" s="457"/>
      <c r="H28" s="457"/>
      <c r="I28" s="457"/>
      <c r="J28" s="457"/>
      <c r="K28" s="89"/>
    </row>
    <row r="29" spans="1:11" ht="15.75" thickBot="1">
      <c r="A29" s="1074"/>
      <c r="B29" s="1059" t="s">
        <v>245</v>
      </c>
      <c r="C29" s="1059"/>
      <c r="D29" s="187">
        <v>2012</v>
      </c>
      <c r="E29" s="435" t="s">
        <v>246</v>
      </c>
      <c r="F29" s="660">
        <v>20623.3</v>
      </c>
      <c r="G29" s="435"/>
      <c r="H29" s="435" t="s">
        <v>247</v>
      </c>
      <c r="I29" s="435"/>
      <c r="J29" s="435"/>
      <c r="K29" s="87"/>
    </row>
    <row r="30" spans="1:11">
      <c r="A30" s="1073" t="s">
        <v>342</v>
      </c>
      <c r="B30" s="1083" t="s">
        <v>248</v>
      </c>
      <c r="C30" s="1092"/>
      <c r="D30" s="90"/>
      <c r="E30" s="458"/>
      <c r="F30" s="662"/>
      <c r="G30" s="458"/>
      <c r="H30" s="458"/>
      <c r="I30" s="458"/>
      <c r="J30" s="458"/>
      <c r="K30" s="91"/>
    </row>
    <row r="31" spans="1:11" ht="15.75" thickBot="1">
      <c r="A31" s="1073"/>
      <c r="B31" s="1093"/>
      <c r="C31" s="1094"/>
      <c r="D31" s="219">
        <v>2012</v>
      </c>
      <c r="E31" s="459" t="s">
        <v>249</v>
      </c>
      <c r="F31" s="459">
        <v>8096</v>
      </c>
      <c r="G31" s="459"/>
      <c r="H31" s="459" t="s">
        <v>250</v>
      </c>
      <c r="I31" s="459"/>
      <c r="J31" s="459"/>
      <c r="K31" s="92"/>
    </row>
    <row r="32" spans="1:11" ht="25.5" customHeight="1" thickBot="1">
      <c r="A32" s="1073" t="s">
        <v>343</v>
      </c>
      <c r="B32" s="1075" t="s">
        <v>251</v>
      </c>
      <c r="C32" s="1076"/>
      <c r="D32" s="1076"/>
      <c r="E32" s="457"/>
      <c r="F32" s="457"/>
      <c r="G32" s="457"/>
      <c r="H32" s="457"/>
      <c r="I32" s="457"/>
      <c r="J32" s="457"/>
      <c r="K32" s="86"/>
    </row>
    <row r="33" spans="1:11" ht="19.5" customHeight="1" thickBot="1">
      <c r="A33" s="1074"/>
      <c r="B33" s="1059" t="s">
        <v>252</v>
      </c>
      <c r="C33" s="1059"/>
      <c r="D33" s="187">
        <v>2012</v>
      </c>
      <c r="E33" s="435" t="s">
        <v>253</v>
      </c>
      <c r="F33" s="660">
        <v>11809.6</v>
      </c>
      <c r="G33" s="435"/>
      <c r="H33" s="435">
        <v>1610.4</v>
      </c>
      <c r="I33" s="435"/>
      <c r="J33" s="435"/>
      <c r="K33" s="87"/>
    </row>
    <row r="34" spans="1:11" ht="16.5" customHeight="1">
      <c r="A34" s="1073" t="s">
        <v>344</v>
      </c>
      <c r="B34" s="1083" t="s">
        <v>254</v>
      </c>
      <c r="C34" s="1092"/>
      <c r="D34" s="90"/>
      <c r="E34" s="458"/>
      <c r="F34" s="662"/>
      <c r="G34" s="458"/>
      <c r="H34" s="458"/>
      <c r="I34" s="458"/>
      <c r="J34" s="458"/>
      <c r="K34" s="91"/>
    </row>
    <row r="35" spans="1:11" ht="15.75" thickBot="1">
      <c r="A35" s="1073"/>
      <c r="B35" s="1093"/>
      <c r="C35" s="1094"/>
      <c r="D35" s="219">
        <v>2012</v>
      </c>
      <c r="E35" s="459" t="s">
        <v>255</v>
      </c>
      <c r="F35" s="459"/>
      <c r="G35" s="459" t="s">
        <v>255</v>
      </c>
      <c r="H35" s="459"/>
      <c r="I35" s="459"/>
      <c r="J35" s="459"/>
      <c r="K35" s="92"/>
    </row>
    <row r="36" spans="1:11" ht="30.75" customHeight="1" thickBot="1">
      <c r="A36" s="1073" t="s">
        <v>345</v>
      </c>
      <c r="B36" s="1075" t="s">
        <v>256</v>
      </c>
      <c r="C36" s="1076"/>
      <c r="D36" s="1076"/>
      <c r="E36" s="457"/>
      <c r="F36" s="457"/>
      <c r="G36" s="457"/>
      <c r="H36" s="457"/>
      <c r="I36" s="457"/>
      <c r="J36" s="457"/>
      <c r="K36" s="86"/>
    </row>
    <row r="37" spans="1:11" ht="15.75" thickBot="1">
      <c r="A37" s="1074"/>
      <c r="B37" s="1059" t="s">
        <v>257</v>
      </c>
      <c r="C37" s="1059"/>
      <c r="D37" s="187">
        <v>2012</v>
      </c>
      <c r="E37" s="435" t="s">
        <v>258</v>
      </c>
      <c r="F37" s="660"/>
      <c r="G37" s="435" t="s">
        <v>258</v>
      </c>
      <c r="H37" s="435"/>
      <c r="I37" s="435"/>
      <c r="J37" s="435"/>
      <c r="K37" s="87"/>
    </row>
    <row r="38" spans="1:11" ht="20.25" customHeight="1" thickBot="1">
      <c r="A38" s="1073" t="s">
        <v>346</v>
      </c>
      <c r="B38" s="1068" t="s">
        <v>259</v>
      </c>
      <c r="C38" s="1087"/>
      <c r="D38" s="218"/>
      <c r="E38" s="457"/>
      <c r="F38" s="457"/>
      <c r="G38" s="457"/>
      <c r="H38" s="457"/>
      <c r="I38" s="457"/>
      <c r="J38" s="457"/>
      <c r="K38" s="86"/>
    </row>
    <row r="39" spans="1:11" ht="17.25" customHeight="1" thickBot="1">
      <c r="A39" s="1074"/>
      <c r="B39" s="1088" t="s">
        <v>260</v>
      </c>
      <c r="C39" s="1088"/>
      <c r="D39" s="361">
        <v>2012</v>
      </c>
      <c r="E39" s="436" t="s">
        <v>261</v>
      </c>
      <c r="F39" s="661"/>
      <c r="G39" s="436" t="s">
        <v>261</v>
      </c>
      <c r="H39" s="436"/>
      <c r="I39" s="436"/>
      <c r="J39" s="436"/>
      <c r="K39" s="93"/>
    </row>
    <row r="40" spans="1:11" ht="21.75" customHeight="1">
      <c r="A40" s="1073" t="s">
        <v>347</v>
      </c>
      <c r="B40" s="1083" t="s">
        <v>262</v>
      </c>
      <c r="C40" s="1092"/>
      <c r="D40" s="90"/>
      <c r="E40" s="458"/>
      <c r="F40" s="662"/>
      <c r="G40" s="458"/>
      <c r="H40" s="458"/>
      <c r="I40" s="458"/>
      <c r="J40" s="458"/>
      <c r="K40" s="91"/>
    </row>
    <row r="41" spans="1:11" ht="18" customHeight="1" thickBot="1">
      <c r="A41" s="1073"/>
      <c r="B41" s="1093"/>
      <c r="C41" s="1094"/>
      <c r="D41" s="219">
        <v>2012</v>
      </c>
      <c r="E41" s="459" t="s">
        <v>263</v>
      </c>
      <c r="F41" s="459"/>
      <c r="G41" s="459" t="s">
        <v>263</v>
      </c>
      <c r="H41" s="459"/>
      <c r="I41" s="459"/>
      <c r="J41" s="459"/>
      <c r="K41" s="92"/>
    </row>
    <row r="42" spans="1:11" ht="19.5" customHeight="1" thickBot="1">
      <c r="A42" s="1073" t="s">
        <v>348</v>
      </c>
      <c r="B42" s="1068" t="s">
        <v>264</v>
      </c>
      <c r="C42" s="1087"/>
      <c r="D42" s="218"/>
      <c r="E42" s="457"/>
      <c r="F42" s="457"/>
      <c r="G42" s="457"/>
      <c r="H42" s="457"/>
      <c r="I42" s="457"/>
      <c r="J42" s="457"/>
      <c r="K42" s="86"/>
    </row>
    <row r="43" spans="1:11" ht="15.75" thickBot="1">
      <c r="A43" s="1074"/>
      <c r="B43" s="1088" t="s">
        <v>257</v>
      </c>
      <c r="C43" s="1088"/>
      <c r="D43" s="361">
        <v>2012</v>
      </c>
      <c r="E43" s="436" t="s">
        <v>265</v>
      </c>
      <c r="F43" s="661">
        <v>7744</v>
      </c>
      <c r="G43" s="436"/>
      <c r="H43" s="436" t="s">
        <v>266</v>
      </c>
      <c r="I43" s="436"/>
      <c r="J43" s="436"/>
      <c r="K43" s="93"/>
    </row>
    <row r="44" spans="1:11" ht="18.75" customHeight="1" thickBot="1">
      <c r="A44" s="1073" t="s">
        <v>349</v>
      </c>
      <c r="B44" s="1068" t="s">
        <v>267</v>
      </c>
      <c r="C44" s="1087"/>
      <c r="D44" s="218"/>
      <c r="E44" s="457"/>
      <c r="F44" s="457"/>
      <c r="G44" s="457"/>
      <c r="H44" s="457"/>
      <c r="I44" s="457"/>
      <c r="J44" s="457"/>
      <c r="K44" s="209"/>
    </row>
    <row r="45" spans="1:11" ht="15.75" thickBot="1">
      <c r="A45" s="1074"/>
      <c r="B45" s="1059" t="s">
        <v>257</v>
      </c>
      <c r="C45" s="1059"/>
      <c r="D45" s="187">
        <v>2012</v>
      </c>
      <c r="E45" s="435" t="s">
        <v>268</v>
      </c>
      <c r="F45" s="660"/>
      <c r="G45" s="435" t="s">
        <v>268</v>
      </c>
      <c r="H45" s="435"/>
      <c r="I45" s="435"/>
      <c r="J45" s="435"/>
      <c r="K45" s="213"/>
    </row>
    <row r="46" spans="1:11" ht="27.75" customHeight="1" thickBot="1">
      <c r="A46" s="1073" t="s">
        <v>350</v>
      </c>
      <c r="B46" s="1068" t="s">
        <v>269</v>
      </c>
      <c r="C46" s="1087"/>
      <c r="D46" s="218"/>
      <c r="E46" s="457"/>
      <c r="F46" s="457"/>
      <c r="G46" s="457"/>
      <c r="H46" s="457"/>
      <c r="I46" s="457"/>
      <c r="J46" s="457"/>
      <c r="K46" s="209"/>
    </row>
    <row r="47" spans="1:11" ht="15.75" thickBot="1">
      <c r="A47" s="1074"/>
      <c r="B47" s="1088" t="s">
        <v>257</v>
      </c>
      <c r="C47" s="1088"/>
      <c r="D47" s="361">
        <v>2012</v>
      </c>
      <c r="E47" s="436" t="s">
        <v>268</v>
      </c>
      <c r="F47" s="661"/>
      <c r="G47" s="436" t="s">
        <v>268</v>
      </c>
      <c r="H47" s="436"/>
      <c r="I47" s="436"/>
      <c r="J47" s="436"/>
      <c r="K47" s="213"/>
    </row>
    <row r="48" spans="1:11" ht="30" customHeight="1" thickBot="1">
      <c r="A48" s="1073" t="s">
        <v>351</v>
      </c>
      <c r="B48" s="1068" t="s">
        <v>270</v>
      </c>
      <c r="C48" s="1087"/>
      <c r="D48" s="218"/>
      <c r="E48" s="457"/>
      <c r="F48" s="457"/>
      <c r="G48" s="457"/>
      <c r="H48" s="457"/>
      <c r="I48" s="457"/>
      <c r="J48" s="460"/>
      <c r="K48" s="84"/>
    </row>
    <row r="49" spans="1:11" ht="26.25" customHeight="1" thickBot="1">
      <c r="A49" s="1074"/>
      <c r="B49" s="1059" t="s">
        <v>271</v>
      </c>
      <c r="C49" s="1059"/>
      <c r="D49" s="187">
        <v>2012</v>
      </c>
      <c r="E49" s="435" t="s">
        <v>272</v>
      </c>
      <c r="F49" s="660"/>
      <c r="G49" s="435" t="s">
        <v>272</v>
      </c>
      <c r="H49" s="435"/>
      <c r="I49" s="435"/>
      <c r="J49" s="435"/>
      <c r="K49" s="214"/>
    </row>
    <row r="50" spans="1:11" ht="40.5" customHeight="1" thickBot="1">
      <c r="A50" s="215" t="s">
        <v>352</v>
      </c>
      <c r="B50" s="1068" t="s">
        <v>273</v>
      </c>
      <c r="C50" s="1087"/>
      <c r="D50" s="218">
        <v>2012</v>
      </c>
      <c r="E50" s="457">
        <v>100</v>
      </c>
      <c r="F50" s="457"/>
      <c r="G50" s="457">
        <v>100</v>
      </c>
      <c r="H50" s="457"/>
      <c r="I50" s="457"/>
      <c r="J50" s="457"/>
      <c r="K50" s="209"/>
    </row>
    <row r="51" spans="1:11" ht="30.75" customHeight="1" thickBot="1">
      <c r="A51" s="215" t="s">
        <v>353</v>
      </c>
      <c r="B51" s="1068" t="s">
        <v>274</v>
      </c>
      <c r="C51" s="1087"/>
      <c r="D51" s="218">
        <v>2012</v>
      </c>
      <c r="E51" s="457">
        <v>500</v>
      </c>
      <c r="F51" s="457"/>
      <c r="G51" s="457">
        <v>500</v>
      </c>
      <c r="H51" s="457"/>
      <c r="I51" s="457"/>
      <c r="J51" s="457"/>
      <c r="K51" s="209"/>
    </row>
    <row r="52" spans="1:11" ht="16.5" thickBot="1">
      <c r="A52" s="1089" t="s">
        <v>275</v>
      </c>
      <c r="B52" s="1090"/>
      <c r="C52" s="1090"/>
      <c r="D52" s="1091"/>
      <c r="E52" s="1090"/>
      <c r="F52" s="1090"/>
      <c r="G52" s="1090"/>
      <c r="H52" s="1090"/>
      <c r="I52" s="1090"/>
      <c r="J52" s="1090"/>
      <c r="K52" s="188"/>
    </row>
    <row r="53" spans="1:11" ht="30" customHeight="1" thickBot="1">
      <c r="A53" s="1073" t="s">
        <v>354</v>
      </c>
      <c r="B53" s="1068" t="s">
        <v>276</v>
      </c>
      <c r="C53" s="1069"/>
      <c r="D53" s="571"/>
      <c r="E53" s="461"/>
      <c r="F53" s="457"/>
      <c r="G53" s="462"/>
      <c r="H53" s="462"/>
      <c r="I53" s="462"/>
      <c r="J53" s="463"/>
      <c r="K53" s="1058" t="s">
        <v>356</v>
      </c>
    </row>
    <row r="54" spans="1:11" ht="54" customHeight="1" thickBot="1">
      <c r="A54" s="1074"/>
      <c r="B54" s="1059" t="s">
        <v>277</v>
      </c>
      <c r="C54" s="1059"/>
      <c r="D54" s="187" t="s">
        <v>278</v>
      </c>
      <c r="E54" s="435" t="s">
        <v>279</v>
      </c>
      <c r="F54" s="435">
        <v>45980</v>
      </c>
      <c r="G54" s="435"/>
      <c r="H54" s="435"/>
      <c r="I54" s="435"/>
      <c r="J54" s="435"/>
      <c r="K54" s="935"/>
    </row>
    <row r="55" spans="1:11" ht="25.5" customHeight="1" thickBot="1">
      <c r="A55" s="1073" t="s">
        <v>355</v>
      </c>
      <c r="B55" s="1068" t="s">
        <v>251</v>
      </c>
      <c r="C55" s="1087"/>
      <c r="D55" s="218"/>
      <c r="E55" s="457"/>
      <c r="F55" s="457"/>
      <c r="G55" s="457"/>
      <c r="H55" s="457"/>
      <c r="I55" s="457"/>
      <c r="J55" s="457"/>
      <c r="K55" s="86"/>
    </row>
    <row r="56" spans="1:11" ht="27" customHeight="1">
      <c r="A56" s="1074"/>
      <c r="B56" s="1060" t="s">
        <v>280</v>
      </c>
      <c r="C56" s="1060"/>
      <c r="D56" s="188" t="s">
        <v>278</v>
      </c>
      <c r="E56" s="437" t="s">
        <v>281</v>
      </c>
      <c r="F56" s="437"/>
      <c r="G56" s="437" t="s">
        <v>281</v>
      </c>
      <c r="H56" s="437"/>
      <c r="I56" s="437"/>
      <c r="J56" s="437"/>
      <c r="K56" s="85"/>
    </row>
    <row r="57" spans="1:11" ht="20.25" customHeight="1">
      <c r="A57" s="1074" t="s">
        <v>357</v>
      </c>
      <c r="B57" s="934" t="s">
        <v>282</v>
      </c>
      <c r="C57" s="934"/>
      <c r="D57" s="566"/>
      <c r="E57" s="434"/>
      <c r="F57" s="434"/>
      <c r="G57" s="434"/>
      <c r="H57" s="565"/>
      <c r="I57" s="565"/>
      <c r="J57" s="434"/>
      <c r="K57" s="360"/>
    </row>
    <row r="58" spans="1:11" ht="45.75" customHeight="1" thickBot="1">
      <c r="A58" s="1074"/>
      <c r="B58" s="1059" t="s">
        <v>284</v>
      </c>
      <c r="C58" s="1059"/>
      <c r="D58" s="187" t="s">
        <v>278</v>
      </c>
      <c r="E58" s="435" t="s">
        <v>285</v>
      </c>
      <c r="F58" s="435">
        <v>9000</v>
      </c>
      <c r="G58" s="435"/>
      <c r="H58" s="435"/>
      <c r="I58" s="435"/>
      <c r="J58" s="435"/>
      <c r="K58" s="87"/>
    </row>
    <row r="59" spans="1:11" ht="31.5" customHeight="1" thickBot="1">
      <c r="A59" s="1073" t="s">
        <v>358</v>
      </c>
      <c r="B59" s="1068" t="s">
        <v>286</v>
      </c>
      <c r="C59" s="1087"/>
      <c r="D59" s="218"/>
      <c r="E59" s="457"/>
      <c r="F59" s="457"/>
      <c r="G59" s="457"/>
      <c r="H59" s="457"/>
      <c r="I59" s="457"/>
      <c r="J59" s="457"/>
      <c r="K59" s="86"/>
    </row>
    <row r="60" spans="1:11" ht="39.75" customHeight="1" thickBot="1">
      <c r="A60" s="1074"/>
      <c r="B60" s="1088" t="s">
        <v>287</v>
      </c>
      <c r="C60" s="1088"/>
      <c r="D60" s="361" t="s">
        <v>278</v>
      </c>
      <c r="E60" s="436">
        <v>300</v>
      </c>
      <c r="F60" s="436"/>
      <c r="G60" s="436">
        <v>300</v>
      </c>
      <c r="H60" s="436"/>
      <c r="I60" s="436"/>
      <c r="J60" s="436"/>
      <c r="K60" s="93"/>
    </row>
    <row r="61" spans="1:11" ht="19.5" customHeight="1" thickBot="1">
      <c r="A61" s="1073" t="s">
        <v>359</v>
      </c>
      <c r="B61" s="1068" t="s">
        <v>288</v>
      </c>
      <c r="C61" s="1087"/>
      <c r="D61" s="218"/>
      <c r="E61" s="457"/>
      <c r="F61" s="457"/>
      <c r="G61" s="457"/>
      <c r="H61" s="457"/>
      <c r="I61" s="457"/>
      <c r="J61" s="457"/>
      <c r="K61" s="86"/>
    </row>
    <row r="62" spans="1:11" ht="32.25" customHeight="1">
      <c r="A62" s="1074"/>
      <c r="B62" s="1060" t="s">
        <v>289</v>
      </c>
      <c r="C62" s="1060"/>
      <c r="D62" s="188" t="s">
        <v>278</v>
      </c>
      <c r="E62" s="437">
        <v>600</v>
      </c>
      <c r="F62" s="437"/>
      <c r="G62" s="437">
        <v>600</v>
      </c>
      <c r="H62" s="437"/>
      <c r="I62" s="437"/>
      <c r="J62" s="437"/>
      <c r="K62" s="85"/>
    </row>
    <row r="63" spans="1:11" ht="16.5" customHeight="1">
      <c r="A63" s="1074" t="s">
        <v>360</v>
      </c>
      <c r="B63" s="934" t="s">
        <v>264</v>
      </c>
      <c r="C63" s="934"/>
      <c r="D63" s="207"/>
      <c r="E63" s="434"/>
      <c r="F63" s="434"/>
      <c r="G63" s="434"/>
      <c r="H63" s="434"/>
      <c r="I63" s="434"/>
      <c r="J63" s="434"/>
      <c r="K63" s="360"/>
    </row>
    <row r="64" spans="1:11" ht="30" customHeight="1" thickBot="1">
      <c r="A64" s="1074"/>
      <c r="B64" s="1059" t="s">
        <v>290</v>
      </c>
      <c r="C64" s="1059"/>
      <c r="D64" s="187">
        <v>2012</v>
      </c>
      <c r="E64" s="435">
        <v>300</v>
      </c>
      <c r="F64" s="435"/>
      <c r="G64" s="435">
        <v>300</v>
      </c>
      <c r="H64" s="435"/>
      <c r="I64" s="435"/>
      <c r="J64" s="435"/>
      <c r="K64" s="87"/>
    </row>
    <row r="65" spans="1:11" ht="17.25" customHeight="1" thickBot="1">
      <c r="A65" s="1073" t="s">
        <v>361</v>
      </c>
      <c r="B65" s="1075" t="s">
        <v>244</v>
      </c>
      <c r="C65" s="1076"/>
      <c r="D65" s="1076"/>
      <c r="E65" s="457"/>
      <c r="F65" s="457"/>
      <c r="G65" s="457"/>
      <c r="H65" s="457"/>
      <c r="I65" s="457"/>
      <c r="J65" s="457"/>
      <c r="K65" s="86"/>
    </row>
    <row r="66" spans="1:11">
      <c r="A66" s="1074"/>
      <c r="B66" s="1060" t="s">
        <v>291</v>
      </c>
      <c r="C66" s="1060"/>
      <c r="D66" s="188"/>
      <c r="E66" s="437"/>
      <c r="F66" s="436"/>
      <c r="G66" s="437"/>
      <c r="H66" s="436"/>
      <c r="I66" s="436"/>
      <c r="J66" s="437"/>
      <c r="K66" s="85"/>
    </row>
    <row r="67" spans="1:11" ht="13.5" customHeight="1">
      <c r="A67" s="1074"/>
      <c r="B67" s="934" t="s">
        <v>283</v>
      </c>
      <c r="C67" s="934"/>
      <c r="D67" s="360"/>
      <c r="E67" s="434">
        <v>64</v>
      </c>
      <c r="F67" s="437"/>
      <c r="G67" s="125"/>
      <c r="H67" s="437"/>
      <c r="I67" s="437"/>
      <c r="J67" s="434">
        <v>64</v>
      </c>
      <c r="K67" s="360"/>
    </row>
    <row r="68" spans="1:11" ht="45.75" customHeight="1" thickBot="1">
      <c r="A68" s="1074"/>
      <c r="B68" s="1059" t="s">
        <v>292</v>
      </c>
      <c r="C68" s="1059"/>
      <c r="D68" s="207" t="s">
        <v>278</v>
      </c>
      <c r="E68" s="434" t="s">
        <v>293</v>
      </c>
      <c r="F68" s="434"/>
      <c r="G68" s="434" t="s">
        <v>293</v>
      </c>
      <c r="H68" s="434"/>
      <c r="I68" s="434"/>
      <c r="J68" s="434"/>
      <c r="K68" s="360"/>
    </row>
    <row r="69" spans="1:11" ht="18" customHeight="1" thickBot="1">
      <c r="A69" s="1073" t="s">
        <v>362</v>
      </c>
      <c r="B69" s="1068" t="s">
        <v>294</v>
      </c>
      <c r="C69" s="1069"/>
      <c r="D69" s="1058"/>
      <c r="E69" s="929"/>
      <c r="F69" s="929"/>
      <c r="G69" s="929"/>
      <c r="H69" s="929"/>
      <c r="I69" s="929"/>
      <c r="J69" s="929"/>
      <c r="K69" s="360"/>
    </row>
    <row r="70" spans="1:11" ht="21" customHeight="1">
      <c r="A70" s="1074"/>
      <c r="B70" s="1060" t="s">
        <v>295</v>
      </c>
      <c r="C70" s="1060"/>
      <c r="D70" s="933"/>
      <c r="E70" s="929"/>
      <c r="F70" s="929"/>
      <c r="G70" s="929"/>
      <c r="H70" s="929"/>
      <c r="I70" s="929"/>
      <c r="J70" s="929"/>
      <c r="K70" s="360"/>
    </row>
    <row r="71" spans="1:11" ht="33" customHeight="1" thickBot="1">
      <c r="A71" s="216" t="s">
        <v>363</v>
      </c>
      <c r="B71" s="1059" t="s">
        <v>296</v>
      </c>
      <c r="C71" s="1059"/>
      <c r="D71" s="207">
        <v>2012</v>
      </c>
      <c r="E71" s="434">
        <v>150</v>
      </c>
      <c r="F71" s="434"/>
      <c r="G71" s="434">
        <v>150</v>
      </c>
      <c r="H71" s="434"/>
      <c r="I71" s="434"/>
      <c r="J71" s="434"/>
      <c r="K71" s="360"/>
    </row>
    <row r="72" spans="1:11">
      <c r="A72" s="1073" t="s">
        <v>364</v>
      </c>
      <c r="B72" s="1083" t="s">
        <v>297</v>
      </c>
      <c r="C72" s="1084"/>
      <c r="D72" s="208"/>
      <c r="E72" s="434"/>
      <c r="F72" s="434"/>
      <c r="G72" s="434"/>
      <c r="H72" s="434"/>
      <c r="I72" s="434"/>
      <c r="J72" s="434"/>
      <c r="K72" s="360"/>
    </row>
    <row r="73" spans="1:11" ht="15.75" thickBot="1">
      <c r="A73" s="1082"/>
      <c r="B73" s="1085"/>
      <c r="C73" s="1086"/>
      <c r="D73" s="94">
        <v>2012</v>
      </c>
      <c r="E73" s="435">
        <v>300</v>
      </c>
      <c r="F73" s="435"/>
      <c r="G73" s="435">
        <v>300</v>
      </c>
      <c r="H73" s="435"/>
      <c r="I73" s="435"/>
      <c r="J73" s="435"/>
      <c r="K73" s="360"/>
    </row>
    <row r="74" spans="1:11" ht="16.5" thickBot="1">
      <c r="A74" s="1078" t="s">
        <v>298</v>
      </c>
      <c r="B74" s="1079"/>
      <c r="C74" s="1079"/>
      <c r="D74" s="1079"/>
      <c r="E74" s="1079"/>
      <c r="F74" s="1079"/>
      <c r="G74" s="1079"/>
      <c r="H74" s="1079"/>
      <c r="I74" s="1079"/>
      <c r="J74" s="1080"/>
      <c r="K74" s="208"/>
    </row>
    <row r="75" spans="1:11" ht="30" customHeight="1" thickBot="1">
      <c r="A75" s="1081" t="s">
        <v>299</v>
      </c>
      <c r="B75" s="1068" t="s">
        <v>235</v>
      </c>
      <c r="C75" s="1069"/>
      <c r="D75" s="95"/>
      <c r="E75" s="437"/>
      <c r="F75" s="437"/>
      <c r="G75" s="437"/>
      <c r="H75" s="437"/>
      <c r="I75" s="437"/>
      <c r="J75" s="464"/>
      <c r="K75" s="211"/>
    </row>
    <row r="76" spans="1:11" ht="18.75" customHeight="1">
      <c r="A76" s="933"/>
      <c r="B76" s="1060" t="s">
        <v>300</v>
      </c>
      <c r="C76" s="1060"/>
      <c r="D76" s="207"/>
      <c r="E76" s="434"/>
      <c r="F76" s="434"/>
      <c r="G76" s="434"/>
      <c r="H76" s="434"/>
      <c r="I76" s="434"/>
      <c r="J76" s="438"/>
      <c r="K76" s="211"/>
    </row>
    <row r="77" spans="1:11" ht="30.75" customHeight="1">
      <c r="A77" s="933"/>
      <c r="B77" s="934" t="s">
        <v>301</v>
      </c>
      <c r="C77" s="934"/>
      <c r="D77" s="207"/>
      <c r="E77" s="434" t="s">
        <v>302</v>
      </c>
      <c r="F77" s="434"/>
      <c r="G77" s="434" t="s">
        <v>302</v>
      </c>
      <c r="H77" s="434"/>
      <c r="I77" s="434"/>
      <c r="J77" s="438"/>
      <c r="K77" s="211"/>
    </row>
    <row r="78" spans="1:11" ht="19.5" customHeight="1">
      <c r="A78" s="933"/>
      <c r="B78" s="934" t="s">
        <v>303</v>
      </c>
      <c r="C78" s="934"/>
      <c r="D78" s="207"/>
      <c r="E78" s="434" t="s">
        <v>304</v>
      </c>
      <c r="F78" s="434"/>
      <c r="G78" s="434" t="s">
        <v>304</v>
      </c>
      <c r="H78" s="434"/>
      <c r="I78" s="434"/>
      <c r="J78" s="438"/>
      <c r="K78" s="211"/>
    </row>
    <row r="79" spans="1:11" ht="19.5" customHeight="1">
      <c r="A79" s="933"/>
      <c r="B79" s="934" t="s">
        <v>305</v>
      </c>
      <c r="C79" s="934"/>
      <c r="D79" s="207" t="s">
        <v>278</v>
      </c>
      <c r="E79" s="434">
        <v>700</v>
      </c>
      <c r="F79" s="434"/>
      <c r="G79" s="434">
        <v>700</v>
      </c>
      <c r="H79" s="434"/>
      <c r="I79" s="434"/>
      <c r="J79" s="438"/>
      <c r="K79" s="211"/>
    </row>
    <row r="80" spans="1:11" ht="29.25" customHeight="1">
      <c r="A80" s="933"/>
      <c r="B80" s="934" t="s">
        <v>306</v>
      </c>
      <c r="C80" s="934"/>
      <c r="D80" s="360"/>
      <c r="E80" s="434" t="s">
        <v>307</v>
      </c>
      <c r="F80" s="434"/>
      <c r="G80" s="434" t="s">
        <v>307</v>
      </c>
      <c r="H80" s="434"/>
      <c r="I80" s="434"/>
      <c r="J80" s="438"/>
      <c r="K80" s="211"/>
    </row>
    <row r="81" spans="1:11" ht="16.5" customHeight="1">
      <c r="A81" s="933"/>
      <c r="B81" s="934" t="s">
        <v>308</v>
      </c>
      <c r="C81" s="934"/>
      <c r="D81" s="360"/>
      <c r="E81" s="434" t="s">
        <v>309</v>
      </c>
      <c r="F81" s="434"/>
      <c r="G81" s="434">
        <v>420</v>
      </c>
      <c r="H81" s="434"/>
      <c r="I81" s="434"/>
      <c r="J81" s="438"/>
      <c r="K81" s="211"/>
    </row>
    <row r="82" spans="1:11" ht="18.75" customHeight="1">
      <c r="A82" s="933"/>
      <c r="B82" s="934" t="s">
        <v>310</v>
      </c>
      <c r="C82" s="934"/>
      <c r="D82" s="360"/>
      <c r="E82" s="434" t="s">
        <v>311</v>
      </c>
      <c r="F82" s="434"/>
      <c r="G82" s="434" t="s">
        <v>311</v>
      </c>
      <c r="H82" s="434"/>
      <c r="I82" s="434"/>
      <c r="J82" s="438"/>
      <c r="K82" s="211"/>
    </row>
    <row r="83" spans="1:11" ht="31.5" customHeight="1" thickBot="1">
      <c r="A83" s="933"/>
      <c r="B83" s="1059" t="s">
        <v>312</v>
      </c>
      <c r="C83" s="1059"/>
      <c r="D83" s="87"/>
      <c r="E83" s="435" t="s">
        <v>313</v>
      </c>
      <c r="F83" s="435"/>
      <c r="G83" s="435">
        <v>990</v>
      </c>
      <c r="H83" s="435"/>
      <c r="I83" s="435"/>
      <c r="J83" s="465"/>
      <c r="K83" s="214"/>
    </row>
    <row r="84" spans="1:11" ht="30" customHeight="1" thickBot="1">
      <c r="A84" s="1073" t="s">
        <v>365</v>
      </c>
      <c r="B84" s="1075" t="s">
        <v>314</v>
      </c>
      <c r="C84" s="1076"/>
      <c r="D84" s="1077"/>
      <c r="E84" s="100"/>
      <c r="F84" s="98"/>
      <c r="G84" s="97"/>
      <c r="H84" s="98"/>
      <c r="I84" s="98"/>
      <c r="J84" s="217"/>
      <c r="K84" s="209"/>
    </row>
    <row r="85" spans="1:11" ht="20.25" customHeight="1">
      <c r="A85" s="1074"/>
      <c r="B85" s="1060" t="s">
        <v>315</v>
      </c>
      <c r="C85" s="1060"/>
      <c r="D85" s="188"/>
      <c r="E85" s="437"/>
      <c r="F85" s="437"/>
      <c r="G85" s="437"/>
      <c r="H85" s="437"/>
      <c r="I85" s="437"/>
      <c r="J85" s="464"/>
      <c r="K85" s="210"/>
    </row>
    <row r="86" spans="1:11" ht="33" customHeight="1" thickBot="1">
      <c r="A86" s="1074"/>
      <c r="B86" s="1059" t="s">
        <v>316</v>
      </c>
      <c r="C86" s="1059"/>
      <c r="D86" s="207" t="s">
        <v>278</v>
      </c>
      <c r="E86" s="434" t="s">
        <v>317</v>
      </c>
      <c r="F86" s="434"/>
      <c r="G86" s="434"/>
      <c r="H86" s="434"/>
      <c r="I86" s="434">
        <v>4000</v>
      </c>
      <c r="J86" s="438"/>
      <c r="K86" s="211"/>
    </row>
    <row r="87" spans="1:11" ht="16.5" customHeight="1" thickBot="1">
      <c r="A87" s="1070" t="s">
        <v>318</v>
      </c>
      <c r="B87" s="1071"/>
      <c r="C87" s="1071"/>
      <c r="D87" s="1071"/>
      <c r="E87" s="1071"/>
      <c r="F87" s="1071"/>
      <c r="G87" s="1071"/>
      <c r="H87" s="1071"/>
      <c r="I87" s="1071"/>
      <c r="J87" s="1071"/>
      <c r="K87" s="1072"/>
    </row>
    <row r="88" spans="1:11" ht="102">
      <c r="A88" s="188" t="s">
        <v>41</v>
      </c>
      <c r="B88" s="1060" t="s">
        <v>319</v>
      </c>
      <c r="C88" s="1060"/>
      <c r="D88" s="188">
        <v>2012</v>
      </c>
      <c r="E88" s="188" t="s">
        <v>321</v>
      </c>
      <c r="F88" s="188"/>
      <c r="G88" s="188"/>
      <c r="H88" s="188"/>
      <c r="I88" s="188"/>
      <c r="J88" s="188"/>
      <c r="K88" s="188"/>
    </row>
    <row r="89" spans="1:11" ht="24" customHeight="1">
      <c r="A89" s="933" t="s">
        <v>43</v>
      </c>
      <c r="B89" s="934" t="s">
        <v>322</v>
      </c>
      <c r="C89" s="934"/>
      <c r="D89" s="207"/>
      <c r="E89" s="434"/>
      <c r="F89" s="434"/>
      <c r="G89" s="434"/>
      <c r="H89" s="207"/>
      <c r="I89" s="207"/>
      <c r="J89" s="207"/>
      <c r="K89" s="207"/>
    </row>
    <row r="90" spans="1:11">
      <c r="A90" s="933"/>
      <c r="B90" s="934"/>
      <c r="C90" s="934"/>
      <c r="D90" s="207">
        <v>2012</v>
      </c>
      <c r="E90" s="434">
        <v>100</v>
      </c>
      <c r="F90" s="434"/>
      <c r="G90" s="434">
        <v>100</v>
      </c>
      <c r="H90" s="207"/>
      <c r="I90" s="207"/>
      <c r="J90" s="207"/>
      <c r="K90" s="207"/>
    </row>
    <row r="91" spans="1:11" ht="24" customHeight="1">
      <c r="A91" s="933" t="s">
        <v>45</v>
      </c>
      <c r="B91" s="934" t="s">
        <v>323</v>
      </c>
      <c r="C91" s="934"/>
      <c r="D91" s="207"/>
      <c r="E91" s="434"/>
      <c r="F91" s="434"/>
      <c r="G91" s="434"/>
      <c r="H91" s="207"/>
      <c r="I91" s="207"/>
      <c r="J91" s="207"/>
      <c r="K91" s="207"/>
    </row>
    <row r="92" spans="1:11" ht="18.75" customHeight="1">
      <c r="A92" s="933"/>
      <c r="B92" s="934"/>
      <c r="C92" s="934"/>
      <c r="D92" s="207">
        <v>2012</v>
      </c>
      <c r="E92" s="434">
        <v>50</v>
      </c>
      <c r="F92" s="434"/>
      <c r="G92" s="434">
        <v>50</v>
      </c>
      <c r="H92" s="207"/>
      <c r="I92" s="207"/>
      <c r="J92" s="207"/>
      <c r="K92" s="207"/>
    </row>
    <row r="93" spans="1:11" ht="15.75" customHeight="1" thickBot="1">
      <c r="A93" s="1064" t="s">
        <v>324</v>
      </c>
      <c r="B93" s="1065"/>
      <c r="C93" s="1065"/>
      <c r="D93" s="1066"/>
      <c r="E93" s="1066"/>
      <c r="F93" s="1066"/>
      <c r="G93" s="1066"/>
      <c r="H93" s="1066"/>
      <c r="I93" s="1066"/>
      <c r="J93" s="1066"/>
      <c r="K93" s="1067"/>
    </row>
    <row r="94" spans="1:11" ht="32.25" customHeight="1" thickBot="1">
      <c r="A94" s="1057" t="s">
        <v>79</v>
      </c>
      <c r="B94" s="1068" t="s">
        <v>325</v>
      </c>
      <c r="C94" s="1069"/>
      <c r="D94" s="1058">
        <v>2012</v>
      </c>
      <c r="E94" s="933" t="s">
        <v>329</v>
      </c>
      <c r="F94" s="933"/>
      <c r="G94" s="933"/>
      <c r="H94" s="933"/>
      <c r="I94" s="933"/>
      <c r="J94" s="933"/>
      <c r="K94" s="933" t="s">
        <v>356</v>
      </c>
    </row>
    <row r="95" spans="1:11" ht="18" customHeight="1">
      <c r="A95" s="933"/>
      <c r="B95" s="1060" t="s">
        <v>326</v>
      </c>
      <c r="C95" s="1060"/>
      <c r="D95" s="933"/>
      <c r="E95" s="933"/>
      <c r="F95" s="933"/>
      <c r="G95" s="933"/>
      <c r="H95" s="933"/>
      <c r="I95" s="933"/>
      <c r="J95" s="933"/>
      <c r="K95" s="933"/>
    </row>
    <row r="96" spans="1:11" ht="189" customHeight="1">
      <c r="A96" s="933"/>
      <c r="B96" s="934" t="s">
        <v>327</v>
      </c>
      <c r="C96" s="934"/>
      <c r="D96" s="933"/>
      <c r="E96" s="933"/>
      <c r="F96" s="933"/>
      <c r="G96" s="933"/>
      <c r="H96" s="933"/>
      <c r="I96" s="933"/>
      <c r="J96" s="933"/>
      <c r="K96" s="933"/>
    </row>
    <row r="97" spans="1:11" ht="41.25" customHeight="1">
      <c r="A97" s="933"/>
      <c r="B97" s="934" t="s">
        <v>328</v>
      </c>
      <c r="C97" s="934"/>
      <c r="D97" s="933"/>
      <c r="E97" s="933"/>
      <c r="F97" s="933"/>
      <c r="G97" s="933"/>
      <c r="H97" s="933"/>
      <c r="I97" s="933"/>
      <c r="J97" s="933"/>
      <c r="K97" s="933"/>
    </row>
    <row r="98" spans="1:11" ht="73.5" customHeight="1">
      <c r="A98" s="933" t="s">
        <v>81</v>
      </c>
      <c r="B98" s="1063" t="s">
        <v>330</v>
      </c>
      <c r="C98" s="1063"/>
      <c r="D98" s="207"/>
      <c r="E98" s="434"/>
      <c r="F98" s="929"/>
      <c r="G98" s="434"/>
      <c r="H98" s="933"/>
      <c r="I98" s="933"/>
      <c r="J98" s="933"/>
      <c r="K98" s="207" t="s">
        <v>356</v>
      </c>
    </row>
    <row r="99" spans="1:11" ht="36" customHeight="1">
      <c r="A99" s="933"/>
      <c r="B99" s="1063"/>
      <c r="C99" s="1063"/>
      <c r="D99" s="207">
        <v>2012</v>
      </c>
      <c r="E99" s="434">
        <v>472.5</v>
      </c>
      <c r="F99" s="929"/>
      <c r="G99" s="434">
        <v>472.5</v>
      </c>
      <c r="H99" s="933"/>
      <c r="I99" s="933"/>
      <c r="J99" s="933"/>
      <c r="K99" s="207"/>
    </row>
    <row r="100" spans="1:11" ht="71.25" customHeight="1">
      <c r="A100" s="207" t="s">
        <v>83</v>
      </c>
      <c r="B100" s="1063" t="s">
        <v>331</v>
      </c>
      <c r="C100" s="1063"/>
      <c r="D100" s="207">
        <v>2012</v>
      </c>
      <c r="E100" s="207" t="s">
        <v>329</v>
      </c>
      <c r="F100" s="207"/>
      <c r="G100" s="207"/>
      <c r="H100" s="207"/>
      <c r="I100" s="207"/>
      <c r="J100" s="207"/>
      <c r="K100" s="568" t="s">
        <v>356</v>
      </c>
    </row>
  </sheetData>
  <mergeCells count="156">
    <mergeCell ref="A2:K2"/>
    <mergeCell ref="A4:A8"/>
    <mergeCell ref="B4:B8"/>
    <mergeCell ref="C4:D8"/>
    <mergeCell ref="E4:E8"/>
    <mergeCell ref="F4:J6"/>
    <mergeCell ref="K4:K8"/>
    <mergeCell ref="F7:J7"/>
    <mergeCell ref="A11:B11"/>
    <mergeCell ref="C11:D11"/>
    <mergeCell ref="C15:D15"/>
    <mergeCell ref="A16:A17"/>
    <mergeCell ref="B16:B17"/>
    <mergeCell ref="C16:D16"/>
    <mergeCell ref="C17:D17"/>
    <mergeCell ref="A12:J12"/>
    <mergeCell ref="A13:J13"/>
    <mergeCell ref="C9:D9"/>
    <mergeCell ref="A10:B10"/>
    <mergeCell ref="C10:D10"/>
    <mergeCell ref="J25:J27"/>
    <mergeCell ref="B26:C26"/>
    <mergeCell ref="B27:C27"/>
    <mergeCell ref="A22:J22"/>
    <mergeCell ref="A23:J23"/>
    <mergeCell ref="A24:A27"/>
    <mergeCell ref="B24:D24"/>
    <mergeCell ref="A18:A19"/>
    <mergeCell ref="B18:B19"/>
    <mergeCell ref="C18:D18"/>
    <mergeCell ref="C19:D19"/>
    <mergeCell ref="A20:A21"/>
    <mergeCell ref="B20:B21"/>
    <mergeCell ref="C20:D20"/>
    <mergeCell ref="C21:D21"/>
    <mergeCell ref="A28:A29"/>
    <mergeCell ref="B28:D28"/>
    <mergeCell ref="B29:C29"/>
    <mergeCell ref="A30:A31"/>
    <mergeCell ref="B30:C31"/>
    <mergeCell ref="B25:C25"/>
    <mergeCell ref="D25:D27"/>
    <mergeCell ref="G25:G27"/>
    <mergeCell ref="I25:I27"/>
    <mergeCell ref="A36:A37"/>
    <mergeCell ref="B36:D36"/>
    <mergeCell ref="B37:C37"/>
    <mergeCell ref="A38:A39"/>
    <mergeCell ref="B38:C38"/>
    <mergeCell ref="B39:C39"/>
    <mergeCell ref="A32:A33"/>
    <mergeCell ref="B32:D32"/>
    <mergeCell ref="B33:C33"/>
    <mergeCell ref="A34:A35"/>
    <mergeCell ref="B34:C35"/>
    <mergeCell ref="A46:A47"/>
    <mergeCell ref="B46:C46"/>
    <mergeCell ref="B47:C47"/>
    <mergeCell ref="A48:A49"/>
    <mergeCell ref="B48:C48"/>
    <mergeCell ref="B49:C49"/>
    <mergeCell ref="A40:A41"/>
    <mergeCell ref="B40:C41"/>
    <mergeCell ref="A42:A43"/>
    <mergeCell ref="B42:C42"/>
    <mergeCell ref="B43:C43"/>
    <mergeCell ref="A44:A45"/>
    <mergeCell ref="B44:C44"/>
    <mergeCell ref="B45:C45"/>
    <mergeCell ref="B58:C58"/>
    <mergeCell ref="A55:A56"/>
    <mergeCell ref="B55:C55"/>
    <mergeCell ref="B56:C56"/>
    <mergeCell ref="A57:A58"/>
    <mergeCell ref="B57:C57"/>
    <mergeCell ref="K53:K54"/>
    <mergeCell ref="B54:C54"/>
    <mergeCell ref="B50:C50"/>
    <mergeCell ref="B51:C51"/>
    <mergeCell ref="A52:J52"/>
    <mergeCell ref="A53:A54"/>
    <mergeCell ref="B53:C53"/>
    <mergeCell ref="A63:A64"/>
    <mergeCell ref="B63:C63"/>
    <mergeCell ref="B64:C64"/>
    <mergeCell ref="A65:A68"/>
    <mergeCell ref="B65:D65"/>
    <mergeCell ref="B66:C66"/>
    <mergeCell ref="B67:C67"/>
    <mergeCell ref="B68:C68"/>
    <mergeCell ref="A59:A60"/>
    <mergeCell ref="B59:C59"/>
    <mergeCell ref="B60:C60"/>
    <mergeCell ref="A61:A62"/>
    <mergeCell ref="B61:C61"/>
    <mergeCell ref="B62:C62"/>
    <mergeCell ref="H69:H70"/>
    <mergeCell ref="I69:I70"/>
    <mergeCell ref="J69:J70"/>
    <mergeCell ref="B70:C70"/>
    <mergeCell ref="B71:C71"/>
    <mergeCell ref="A72:A73"/>
    <mergeCell ref="B72:C73"/>
    <mergeCell ref="A69:A70"/>
    <mergeCell ref="B69:C69"/>
    <mergeCell ref="D69:D70"/>
    <mergeCell ref="E69:E70"/>
    <mergeCell ref="F69:F70"/>
    <mergeCell ref="G69:G70"/>
    <mergeCell ref="A74:J74"/>
    <mergeCell ref="A75:A83"/>
    <mergeCell ref="B75:C75"/>
    <mergeCell ref="B76:C76"/>
    <mergeCell ref="B77:C77"/>
    <mergeCell ref="B78:C78"/>
    <mergeCell ref="B79:C79"/>
    <mergeCell ref="B80:C80"/>
    <mergeCell ref="B81:C81"/>
    <mergeCell ref="B82:C82"/>
    <mergeCell ref="A93:K93"/>
    <mergeCell ref="A94:A97"/>
    <mergeCell ref="B94:C94"/>
    <mergeCell ref="D94:D97"/>
    <mergeCell ref="E94:E97"/>
    <mergeCell ref="F94:F97"/>
    <mergeCell ref="A87:K87"/>
    <mergeCell ref="B88:C88"/>
    <mergeCell ref="B83:C83"/>
    <mergeCell ref="A84:A86"/>
    <mergeCell ref="B84:D84"/>
    <mergeCell ref="B85:C85"/>
    <mergeCell ref="B86:C86"/>
    <mergeCell ref="K16:K17"/>
    <mergeCell ref="K14:K15"/>
    <mergeCell ref="C14:D14"/>
    <mergeCell ref="B14:B15"/>
    <mergeCell ref="A14:A15"/>
    <mergeCell ref="B100:C100"/>
    <mergeCell ref="A98:A99"/>
    <mergeCell ref="B98:C99"/>
    <mergeCell ref="F98:F99"/>
    <mergeCell ref="H98:H99"/>
    <mergeCell ref="I98:I99"/>
    <mergeCell ref="J98:J99"/>
    <mergeCell ref="G94:G97"/>
    <mergeCell ref="H94:H97"/>
    <mergeCell ref="I94:I97"/>
    <mergeCell ref="J94:J97"/>
    <mergeCell ref="K94:K97"/>
    <mergeCell ref="B95:C95"/>
    <mergeCell ref="B96:C96"/>
    <mergeCell ref="B97:C97"/>
    <mergeCell ref="A89:A90"/>
    <mergeCell ref="B89:C90"/>
    <mergeCell ref="A91:A92"/>
    <mergeCell ref="B91:C92"/>
  </mergeCells>
  <pageMargins left="0.7" right="0.7" top="0.75" bottom="0.75" header="0.3" footer="0.3"/>
  <pageSetup paperSize="9" scale="9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38"/>
  <sheetViews>
    <sheetView zoomScale="75" zoomScaleNormal="75" workbookViewId="0">
      <selection activeCell="E299" sqref="E299"/>
    </sheetView>
  </sheetViews>
  <sheetFormatPr defaultRowHeight="15"/>
  <cols>
    <col min="2" max="2" width="25.7109375" customWidth="1"/>
    <col min="3" max="3" width="28.7109375" customWidth="1"/>
    <col min="4" max="4" width="11.85546875" customWidth="1"/>
    <col min="5" max="5" width="16.140625" customWidth="1"/>
    <col min="6" max="6" width="15" customWidth="1"/>
    <col min="7" max="7" width="13.5703125" customWidth="1"/>
    <col min="8" max="8" width="14" customWidth="1"/>
    <col min="9" max="9" width="15" customWidth="1"/>
    <col min="11" max="11" width="13.5703125" customWidth="1"/>
  </cols>
  <sheetData>
    <row r="1" spans="1:11" ht="73.5" customHeight="1">
      <c r="A1" s="810" t="s">
        <v>1558</v>
      </c>
      <c r="B1" s="810"/>
      <c r="C1" s="810"/>
      <c r="D1" s="810"/>
      <c r="E1" s="810"/>
      <c r="F1" s="810"/>
      <c r="G1" s="810"/>
      <c r="H1" s="810"/>
      <c r="I1" s="810"/>
      <c r="J1" s="810"/>
      <c r="K1" s="810"/>
    </row>
    <row r="2" spans="1:11" ht="15.75" thickBot="1"/>
    <row r="3" spans="1:11" ht="16.5" thickBot="1">
      <c r="A3" s="1114" t="s">
        <v>112</v>
      </c>
      <c r="B3" s="1114" t="s">
        <v>113</v>
      </c>
      <c r="C3" s="1114" t="s">
        <v>3</v>
      </c>
      <c r="D3" s="1114" t="s">
        <v>179</v>
      </c>
      <c r="E3" s="992" t="s">
        <v>60</v>
      </c>
      <c r="F3" s="993"/>
      <c r="G3" s="993"/>
      <c r="H3" s="993"/>
      <c r="I3" s="994"/>
      <c r="J3" s="1108" t="s">
        <v>5</v>
      </c>
      <c r="K3" s="1109"/>
    </row>
    <row r="4" spans="1:11" ht="16.5" thickBot="1">
      <c r="A4" s="1115"/>
      <c r="B4" s="1115"/>
      <c r="C4" s="1115"/>
      <c r="D4" s="1115"/>
      <c r="E4" s="992" t="s">
        <v>989</v>
      </c>
      <c r="F4" s="993"/>
      <c r="G4" s="993"/>
      <c r="H4" s="993"/>
      <c r="I4" s="994"/>
      <c r="J4" s="1110"/>
      <c r="K4" s="1111"/>
    </row>
    <row r="5" spans="1:11" ht="63.75" thickBot="1">
      <c r="A5" s="1116"/>
      <c r="B5" s="1116"/>
      <c r="C5" s="1116"/>
      <c r="D5" s="1116"/>
      <c r="E5" s="5" t="s">
        <v>990</v>
      </c>
      <c r="F5" s="5" t="s">
        <v>991</v>
      </c>
      <c r="G5" s="5" t="s">
        <v>992</v>
      </c>
      <c r="H5" s="5" t="s">
        <v>993</v>
      </c>
      <c r="I5" s="5" t="s">
        <v>145</v>
      </c>
      <c r="J5" s="1112"/>
      <c r="K5" s="1113"/>
    </row>
    <row r="6" spans="1:11" ht="15.75">
      <c r="A6" s="278">
        <v>1</v>
      </c>
      <c r="B6" s="277">
        <v>2</v>
      </c>
      <c r="C6" s="277">
        <v>3</v>
      </c>
      <c r="D6" s="277">
        <v>4</v>
      </c>
      <c r="E6" s="277">
        <v>5</v>
      </c>
      <c r="F6" s="277">
        <v>6</v>
      </c>
      <c r="G6" s="277">
        <v>7</v>
      </c>
      <c r="H6" s="277">
        <v>8</v>
      </c>
      <c r="I6" s="277">
        <v>9</v>
      </c>
      <c r="J6" s="1120"/>
      <c r="K6" s="1121"/>
    </row>
    <row r="7" spans="1:11" ht="31.5" customHeight="1">
      <c r="A7" s="909" t="s">
        <v>994</v>
      </c>
      <c r="B7" s="909"/>
      <c r="C7" s="169" t="s">
        <v>129</v>
      </c>
      <c r="D7" s="171">
        <v>352348.2</v>
      </c>
      <c r="E7" s="171">
        <v>200850</v>
      </c>
      <c r="F7" s="171">
        <v>53412</v>
      </c>
      <c r="G7" s="171">
        <v>14166.2</v>
      </c>
      <c r="H7" s="171">
        <v>920</v>
      </c>
      <c r="I7" s="171">
        <v>83000</v>
      </c>
      <c r="J7" s="1117"/>
      <c r="K7" s="1117"/>
    </row>
    <row r="8" spans="1:11" ht="30.75" customHeight="1">
      <c r="A8" s="1118" t="s">
        <v>995</v>
      </c>
      <c r="B8" s="1118"/>
      <c r="C8" s="168" t="s">
        <v>996</v>
      </c>
      <c r="D8" s="1119">
        <v>1370</v>
      </c>
      <c r="E8" s="1119">
        <v>400</v>
      </c>
      <c r="F8" s="1119" t="s">
        <v>223</v>
      </c>
      <c r="G8" s="1119">
        <v>400</v>
      </c>
      <c r="H8" s="1119">
        <v>570</v>
      </c>
      <c r="I8" s="1119" t="s">
        <v>223</v>
      </c>
      <c r="J8" s="1122" t="s">
        <v>999</v>
      </c>
      <c r="K8" s="1123"/>
    </row>
    <row r="9" spans="1:11" ht="36" customHeight="1">
      <c r="A9" s="1118"/>
      <c r="B9" s="1118"/>
      <c r="C9" s="170" t="s">
        <v>997</v>
      </c>
      <c r="D9" s="1119"/>
      <c r="E9" s="1119"/>
      <c r="F9" s="1119"/>
      <c r="G9" s="1119"/>
      <c r="H9" s="1119"/>
      <c r="I9" s="1119"/>
      <c r="J9" s="1124"/>
      <c r="K9" s="1125"/>
    </row>
    <row r="10" spans="1:11" ht="53.25" customHeight="1">
      <c r="A10" s="1118"/>
      <c r="B10" s="1118"/>
      <c r="C10" s="170" t="s">
        <v>998</v>
      </c>
      <c r="D10" s="172">
        <v>1140</v>
      </c>
      <c r="E10" s="172">
        <v>400</v>
      </c>
      <c r="F10" s="172" t="s">
        <v>223</v>
      </c>
      <c r="G10" s="172">
        <v>400</v>
      </c>
      <c r="H10" s="172">
        <v>340</v>
      </c>
      <c r="I10" s="172" t="s">
        <v>223</v>
      </c>
      <c r="J10" s="1124"/>
      <c r="K10" s="1125"/>
    </row>
    <row r="11" spans="1:11" ht="38.25" customHeight="1">
      <c r="A11" s="1118"/>
      <c r="B11" s="1118"/>
      <c r="C11" s="170" t="s">
        <v>1000</v>
      </c>
      <c r="D11" s="172">
        <v>230</v>
      </c>
      <c r="E11" s="172" t="s">
        <v>223</v>
      </c>
      <c r="F11" s="172" t="s">
        <v>223</v>
      </c>
      <c r="G11" s="172" t="s">
        <v>223</v>
      </c>
      <c r="H11" s="172">
        <v>230</v>
      </c>
      <c r="I11" s="172" t="s">
        <v>223</v>
      </c>
      <c r="J11" s="1126"/>
      <c r="K11" s="1127"/>
    </row>
    <row r="12" spans="1:11" ht="54.75" customHeight="1">
      <c r="A12" s="932"/>
      <c r="B12" s="932"/>
      <c r="C12" s="168" t="s">
        <v>1001</v>
      </c>
      <c r="D12" s="1119">
        <v>1200</v>
      </c>
      <c r="E12" s="1119">
        <v>450</v>
      </c>
      <c r="F12" s="1119" t="s">
        <v>223</v>
      </c>
      <c r="G12" s="1119">
        <v>400</v>
      </c>
      <c r="H12" s="1119">
        <v>350</v>
      </c>
      <c r="I12" s="1119" t="s">
        <v>223</v>
      </c>
      <c r="J12" s="1122" t="s">
        <v>1023</v>
      </c>
      <c r="K12" s="1123"/>
    </row>
    <row r="13" spans="1:11" ht="36.75" customHeight="1">
      <c r="A13" s="932"/>
      <c r="B13" s="932"/>
      <c r="C13" s="170" t="s">
        <v>1002</v>
      </c>
      <c r="D13" s="1119"/>
      <c r="E13" s="1119"/>
      <c r="F13" s="1119"/>
      <c r="G13" s="1119"/>
      <c r="H13" s="1119"/>
      <c r="I13" s="1119"/>
      <c r="J13" s="1124"/>
      <c r="K13" s="1125"/>
    </row>
    <row r="14" spans="1:11" ht="50.25" customHeight="1">
      <c r="A14" s="932"/>
      <c r="B14" s="932"/>
      <c r="C14" s="170" t="s">
        <v>998</v>
      </c>
      <c r="D14" s="172">
        <v>850</v>
      </c>
      <c r="E14" s="172">
        <v>450</v>
      </c>
      <c r="F14" s="172" t="s">
        <v>223</v>
      </c>
      <c r="G14" s="172">
        <v>400</v>
      </c>
      <c r="H14" s="172" t="s">
        <v>223</v>
      </c>
      <c r="I14" s="172" t="s">
        <v>223</v>
      </c>
      <c r="J14" s="1124"/>
      <c r="K14" s="1125"/>
    </row>
    <row r="15" spans="1:11" ht="36.75" customHeight="1">
      <c r="A15" s="932"/>
      <c r="B15" s="932"/>
      <c r="C15" s="170" t="s">
        <v>1000</v>
      </c>
      <c r="D15" s="172">
        <v>350</v>
      </c>
      <c r="E15" s="172" t="s">
        <v>223</v>
      </c>
      <c r="F15" s="172" t="s">
        <v>223</v>
      </c>
      <c r="G15" s="172" t="s">
        <v>223</v>
      </c>
      <c r="H15" s="172">
        <v>350</v>
      </c>
      <c r="I15" s="172" t="s">
        <v>223</v>
      </c>
      <c r="J15" s="1126"/>
      <c r="K15" s="1127"/>
    </row>
    <row r="16" spans="1:11" ht="37.5" customHeight="1">
      <c r="A16" s="1139" t="s">
        <v>1003</v>
      </c>
      <c r="B16" s="1140"/>
      <c r="C16" s="168" t="s">
        <v>1004</v>
      </c>
      <c r="D16" s="1119">
        <v>302400</v>
      </c>
      <c r="E16" s="1119">
        <v>200000</v>
      </c>
      <c r="F16" s="1119">
        <v>16000</v>
      </c>
      <c r="G16" s="1119">
        <v>5423.2</v>
      </c>
      <c r="H16" s="1119" t="s">
        <v>223</v>
      </c>
      <c r="I16" s="1119">
        <v>83000</v>
      </c>
      <c r="J16" s="1122" t="s">
        <v>37</v>
      </c>
      <c r="K16" s="1123"/>
    </row>
    <row r="17" spans="1:11" ht="39" customHeight="1">
      <c r="A17" s="1143"/>
      <c r="B17" s="1144"/>
      <c r="C17" s="170" t="s">
        <v>997</v>
      </c>
      <c r="D17" s="1119"/>
      <c r="E17" s="1119"/>
      <c r="F17" s="1119"/>
      <c r="G17" s="1119"/>
      <c r="H17" s="1119"/>
      <c r="I17" s="1119"/>
      <c r="J17" s="1124"/>
      <c r="K17" s="1125"/>
    </row>
    <row r="18" spans="1:11" ht="87" customHeight="1">
      <c r="A18" s="1136"/>
      <c r="B18" s="1137"/>
      <c r="C18" s="170" t="s">
        <v>1005</v>
      </c>
      <c r="D18" s="172">
        <v>16000</v>
      </c>
      <c r="E18" s="172" t="s">
        <v>223</v>
      </c>
      <c r="F18" s="172">
        <v>16000</v>
      </c>
      <c r="G18" s="172">
        <v>2023.2</v>
      </c>
      <c r="H18" s="172" t="s">
        <v>223</v>
      </c>
      <c r="I18" s="172" t="s">
        <v>223</v>
      </c>
      <c r="J18" s="1126"/>
      <c r="K18" s="1127"/>
    </row>
    <row r="19" spans="1:11" ht="39" customHeight="1">
      <c r="A19" s="1139"/>
      <c r="B19" s="1140"/>
      <c r="C19" s="925" t="s">
        <v>1022</v>
      </c>
      <c r="D19" s="1129">
        <v>286000</v>
      </c>
      <c r="E19" s="1129">
        <v>200000</v>
      </c>
      <c r="F19" s="1129" t="s">
        <v>223</v>
      </c>
      <c r="G19" s="1129">
        <v>3000</v>
      </c>
      <c r="H19" s="1129" t="s">
        <v>223</v>
      </c>
      <c r="I19" s="172" t="s">
        <v>1006</v>
      </c>
      <c r="J19" s="1122" t="s">
        <v>37</v>
      </c>
      <c r="K19" s="1123"/>
    </row>
    <row r="20" spans="1:11" ht="47.25" customHeight="1">
      <c r="A20" s="1143"/>
      <c r="B20" s="1144"/>
      <c r="C20" s="1138"/>
      <c r="D20" s="1129"/>
      <c r="E20" s="1129"/>
      <c r="F20" s="1129"/>
      <c r="G20" s="1129"/>
      <c r="H20" s="1129"/>
      <c r="I20" s="172" t="s">
        <v>1021</v>
      </c>
      <c r="J20" s="1124"/>
      <c r="K20" s="1125"/>
    </row>
    <row r="21" spans="1:11" ht="47.25">
      <c r="A21" s="1136"/>
      <c r="B21" s="1137"/>
      <c r="C21" s="170" t="s">
        <v>1007</v>
      </c>
      <c r="D21" s="172">
        <v>400</v>
      </c>
      <c r="E21" s="172" t="s">
        <v>223</v>
      </c>
      <c r="F21" s="172" t="s">
        <v>223</v>
      </c>
      <c r="G21" s="172">
        <v>400</v>
      </c>
      <c r="H21" s="172" t="s">
        <v>223</v>
      </c>
      <c r="I21" s="172"/>
      <c r="J21" s="1124"/>
      <c r="K21" s="1125"/>
    </row>
    <row r="22" spans="1:11" ht="31.5">
      <c r="A22" s="1139"/>
      <c r="B22" s="1140"/>
      <c r="C22" s="168" t="s">
        <v>1004</v>
      </c>
      <c r="D22" s="171"/>
      <c r="E22" s="1119" t="s">
        <v>223</v>
      </c>
      <c r="F22" s="171"/>
      <c r="G22" s="171"/>
      <c r="H22" s="171"/>
      <c r="I22" s="171"/>
      <c r="J22" s="1124" t="s">
        <v>37</v>
      </c>
      <c r="K22" s="1125"/>
    </row>
    <row r="23" spans="1:11" ht="36" customHeight="1">
      <c r="A23" s="1143"/>
      <c r="B23" s="1144"/>
      <c r="C23" s="170" t="s">
        <v>1008</v>
      </c>
      <c r="D23" s="171">
        <v>39900</v>
      </c>
      <c r="E23" s="1119"/>
      <c r="F23" s="171">
        <v>32000</v>
      </c>
      <c r="G23" s="171">
        <v>7900</v>
      </c>
      <c r="H23" s="171" t="s">
        <v>223</v>
      </c>
      <c r="I23" s="171" t="s">
        <v>223</v>
      </c>
      <c r="J23" s="1124"/>
      <c r="K23" s="1125"/>
    </row>
    <row r="24" spans="1:11" ht="86.25" customHeight="1">
      <c r="A24" s="1136"/>
      <c r="B24" s="1137"/>
      <c r="C24" s="668" t="s">
        <v>1005</v>
      </c>
      <c r="D24" s="172">
        <v>33900</v>
      </c>
      <c r="E24" s="172" t="s">
        <v>223</v>
      </c>
      <c r="F24" s="172">
        <v>32000</v>
      </c>
      <c r="G24" s="172">
        <v>1900</v>
      </c>
      <c r="H24" s="172" t="s">
        <v>223</v>
      </c>
      <c r="I24" s="172" t="s">
        <v>223</v>
      </c>
      <c r="J24" s="1126"/>
      <c r="K24" s="1127"/>
    </row>
    <row r="25" spans="1:11" s="674" customFormat="1" ht="69.75" customHeight="1">
      <c r="A25" s="1136"/>
      <c r="B25" s="1137"/>
      <c r="C25" s="668" t="s">
        <v>1009</v>
      </c>
      <c r="D25" s="669">
        <v>3000</v>
      </c>
      <c r="E25" s="669" t="s">
        <v>223</v>
      </c>
      <c r="F25" s="669" t="s">
        <v>223</v>
      </c>
      <c r="G25" s="669">
        <v>3000</v>
      </c>
      <c r="H25" s="669" t="s">
        <v>223</v>
      </c>
      <c r="I25" s="669" t="s">
        <v>223</v>
      </c>
      <c r="J25" s="1128" t="s">
        <v>37</v>
      </c>
      <c r="K25" s="1128"/>
    </row>
    <row r="26" spans="1:11" ht="63.75" customHeight="1">
      <c r="A26" s="1136"/>
      <c r="B26" s="1137"/>
      <c r="C26" s="170" t="s">
        <v>1010</v>
      </c>
      <c r="D26" s="172">
        <v>3000</v>
      </c>
      <c r="E26" s="172" t="s">
        <v>223</v>
      </c>
      <c r="F26" s="172" t="s">
        <v>223</v>
      </c>
      <c r="G26" s="172">
        <v>3000</v>
      </c>
      <c r="H26" s="172" t="s">
        <v>223</v>
      </c>
      <c r="I26" s="172" t="s">
        <v>223</v>
      </c>
      <c r="J26" s="1128" t="s">
        <v>37</v>
      </c>
      <c r="K26" s="1128"/>
    </row>
    <row r="27" spans="1:11" ht="32.25" customHeight="1">
      <c r="A27" s="1139" t="s">
        <v>1011</v>
      </c>
      <c r="B27" s="1140"/>
      <c r="C27" s="168" t="s">
        <v>1012</v>
      </c>
      <c r="D27" s="1119">
        <v>1000</v>
      </c>
      <c r="E27" s="1119" t="s">
        <v>223</v>
      </c>
      <c r="F27" s="1119">
        <v>1000</v>
      </c>
      <c r="G27" s="1119" t="s">
        <v>223</v>
      </c>
      <c r="H27" s="1119" t="s">
        <v>223</v>
      </c>
      <c r="I27" s="171" t="s">
        <v>223</v>
      </c>
      <c r="J27" s="1122" t="s">
        <v>37</v>
      </c>
      <c r="K27" s="1123"/>
    </row>
    <row r="28" spans="1:11" ht="36.75" customHeight="1">
      <c r="A28" s="1141"/>
      <c r="B28" s="1142"/>
      <c r="C28" s="170" t="s">
        <v>997</v>
      </c>
      <c r="D28" s="1119"/>
      <c r="E28" s="1119"/>
      <c r="F28" s="1119"/>
      <c r="G28" s="1119"/>
      <c r="H28" s="1119"/>
      <c r="I28" s="171"/>
      <c r="J28" s="1124"/>
      <c r="K28" s="1125"/>
    </row>
    <row r="29" spans="1:11" ht="102.75" customHeight="1">
      <c r="A29" s="1141"/>
      <c r="B29" s="1142"/>
      <c r="C29" s="170" t="s">
        <v>1013</v>
      </c>
      <c r="D29" s="172" t="s">
        <v>1014</v>
      </c>
      <c r="E29" s="172" t="s">
        <v>1015</v>
      </c>
      <c r="F29" s="172" t="s">
        <v>1014</v>
      </c>
      <c r="G29" s="172" t="s">
        <v>1015</v>
      </c>
      <c r="H29" s="172" t="s">
        <v>1015</v>
      </c>
      <c r="I29" s="172" t="s">
        <v>223</v>
      </c>
      <c r="J29" s="1126"/>
      <c r="K29" s="1127"/>
    </row>
    <row r="30" spans="1:11" ht="39.75" customHeight="1">
      <c r="A30" s="1141"/>
      <c r="B30" s="1142"/>
      <c r="C30" s="168" t="s">
        <v>1012</v>
      </c>
      <c r="D30" s="1119">
        <v>2500</v>
      </c>
      <c r="E30" s="1119" t="s">
        <v>223</v>
      </c>
      <c r="F30" s="1119">
        <v>2500</v>
      </c>
      <c r="G30" s="1119" t="s">
        <v>223</v>
      </c>
      <c r="H30" s="1119" t="s">
        <v>223</v>
      </c>
      <c r="I30" s="171" t="s">
        <v>223</v>
      </c>
      <c r="J30" s="1122" t="s">
        <v>37</v>
      </c>
      <c r="K30" s="1123"/>
    </row>
    <row r="31" spans="1:11" ht="43.5" customHeight="1">
      <c r="A31" s="1143"/>
      <c r="B31" s="1144"/>
      <c r="C31" s="170" t="s">
        <v>1016</v>
      </c>
      <c r="D31" s="1119"/>
      <c r="E31" s="1119"/>
      <c r="F31" s="1119"/>
      <c r="G31" s="1119"/>
      <c r="H31" s="1119"/>
      <c r="I31" s="171"/>
      <c r="J31" s="1124"/>
      <c r="K31" s="1125"/>
    </row>
    <row r="32" spans="1:11" ht="86.25" customHeight="1">
      <c r="A32" s="1145"/>
      <c r="B32" s="1146"/>
      <c r="C32" s="170" t="s">
        <v>1017</v>
      </c>
      <c r="D32" s="172">
        <v>2500</v>
      </c>
      <c r="E32" s="172" t="s">
        <v>223</v>
      </c>
      <c r="F32" s="172">
        <v>2500</v>
      </c>
      <c r="G32" s="172" t="s">
        <v>223</v>
      </c>
      <c r="H32" s="172" t="s">
        <v>223</v>
      </c>
      <c r="I32" s="172" t="s">
        <v>223</v>
      </c>
      <c r="J32" s="1126"/>
      <c r="K32" s="1127"/>
    </row>
    <row r="33" spans="1:11" ht="54.75" customHeight="1">
      <c r="A33" s="1139" t="s">
        <v>1018</v>
      </c>
      <c r="B33" s="1140"/>
      <c r="C33" s="168" t="s">
        <v>1019</v>
      </c>
      <c r="D33" s="1119">
        <v>930</v>
      </c>
      <c r="E33" s="1119" t="s">
        <v>223</v>
      </c>
      <c r="F33" s="1119">
        <v>912</v>
      </c>
      <c r="G33" s="1119">
        <v>18</v>
      </c>
      <c r="H33" s="1119" t="s">
        <v>223</v>
      </c>
      <c r="I33" s="171" t="s">
        <v>223</v>
      </c>
      <c r="J33" s="1122" t="s">
        <v>37</v>
      </c>
      <c r="K33" s="1123"/>
    </row>
    <row r="34" spans="1:11" ht="39" customHeight="1">
      <c r="A34" s="1141"/>
      <c r="B34" s="1142"/>
      <c r="C34" s="170" t="s">
        <v>997</v>
      </c>
      <c r="D34" s="1119"/>
      <c r="E34" s="1119"/>
      <c r="F34" s="1119"/>
      <c r="G34" s="1119"/>
      <c r="H34" s="1119"/>
      <c r="I34" s="171"/>
      <c r="J34" s="1124"/>
      <c r="K34" s="1125"/>
    </row>
    <row r="35" spans="1:11" ht="51.75" customHeight="1">
      <c r="A35" s="1143"/>
      <c r="B35" s="1144"/>
      <c r="C35" s="170" t="s">
        <v>1020</v>
      </c>
      <c r="D35" s="172">
        <v>930</v>
      </c>
      <c r="E35" s="172" t="s">
        <v>223</v>
      </c>
      <c r="F35" s="172">
        <v>912</v>
      </c>
      <c r="G35" s="172">
        <v>18</v>
      </c>
      <c r="H35" s="172" t="s">
        <v>223</v>
      </c>
      <c r="I35" s="172" t="s">
        <v>223</v>
      </c>
      <c r="J35" s="1126"/>
      <c r="K35" s="1127"/>
    </row>
    <row r="36" spans="1:11" ht="47.25" customHeight="1">
      <c r="A36" s="1130"/>
      <c r="B36" s="1131"/>
      <c r="C36" s="168" t="s">
        <v>1019</v>
      </c>
      <c r="D36" s="1119">
        <v>1025</v>
      </c>
      <c r="E36" s="1119" t="s">
        <v>223</v>
      </c>
      <c r="F36" s="1119">
        <v>1000</v>
      </c>
      <c r="G36" s="1119">
        <v>25</v>
      </c>
      <c r="H36" s="1119" t="s">
        <v>223</v>
      </c>
      <c r="I36" s="171" t="s">
        <v>223</v>
      </c>
      <c r="J36" s="1122" t="s">
        <v>37</v>
      </c>
      <c r="K36" s="1123"/>
    </row>
    <row r="37" spans="1:11" ht="31.5">
      <c r="A37" s="1132"/>
      <c r="B37" s="1133"/>
      <c r="C37" s="170" t="s">
        <v>1016</v>
      </c>
      <c r="D37" s="1119"/>
      <c r="E37" s="1119"/>
      <c r="F37" s="1119"/>
      <c r="G37" s="1119"/>
      <c r="H37" s="1119"/>
      <c r="I37" s="171"/>
      <c r="J37" s="1124"/>
      <c r="K37" s="1125"/>
    </row>
    <row r="38" spans="1:11" ht="47.25">
      <c r="A38" s="1134"/>
      <c r="B38" s="1135"/>
      <c r="C38" s="170" t="s">
        <v>1020</v>
      </c>
      <c r="D38" s="172">
        <v>1025</v>
      </c>
      <c r="E38" s="172" t="s">
        <v>223</v>
      </c>
      <c r="F38" s="172">
        <v>1000</v>
      </c>
      <c r="G38" s="172">
        <v>25</v>
      </c>
      <c r="H38" s="172" t="s">
        <v>223</v>
      </c>
      <c r="I38" s="172" t="s">
        <v>223</v>
      </c>
      <c r="J38" s="1126"/>
      <c r="K38" s="1127"/>
    </row>
  </sheetData>
  <mergeCells count="83">
    <mergeCell ref="A12:B13"/>
    <mergeCell ref="D12:D13"/>
    <mergeCell ref="A27:B31"/>
    <mergeCell ref="A32:B32"/>
    <mergeCell ref="A33:B35"/>
    <mergeCell ref="A16:B17"/>
    <mergeCell ref="A18:B18"/>
    <mergeCell ref="A19:B20"/>
    <mergeCell ref="A21:B21"/>
    <mergeCell ref="A22:B23"/>
    <mergeCell ref="A24:B24"/>
    <mergeCell ref="A26:B26"/>
    <mergeCell ref="A36:B38"/>
    <mergeCell ref="J8:K11"/>
    <mergeCell ref="J12:K15"/>
    <mergeCell ref="J16:K18"/>
    <mergeCell ref="J22:K24"/>
    <mergeCell ref="A25:B25"/>
    <mergeCell ref="C19:C20"/>
    <mergeCell ref="D19:D20"/>
    <mergeCell ref="G16:G17"/>
    <mergeCell ref="H16:H17"/>
    <mergeCell ref="A14:B14"/>
    <mergeCell ref="A15:B15"/>
    <mergeCell ref="D16:D17"/>
    <mergeCell ref="J30:K32"/>
    <mergeCell ref="J33:K35"/>
    <mergeCell ref="J36:K38"/>
    <mergeCell ref="J19:K21"/>
    <mergeCell ref="G30:G31"/>
    <mergeCell ref="H30:H31"/>
    <mergeCell ref="D27:D28"/>
    <mergeCell ref="E27:E28"/>
    <mergeCell ref="F27:F28"/>
    <mergeCell ref="G27:G28"/>
    <mergeCell ref="J27:K29"/>
    <mergeCell ref="J25:K25"/>
    <mergeCell ref="J26:K26"/>
    <mergeCell ref="E22:E23"/>
    <mergeCell ref="G19:G20"/>
    <mergeCell ref="H19:H20"/>
    <mergeCell ref="E19:E20"/>
    <mergeCell ref="F19:F20"/>
    <mergeCell ref="A1:K1"/>
    <mergeCell ref="I16:I17"/>
    <mergeCell ref="H36:H37"/>
    <mergeCell ref="D36:D37"/>
    <mergeCell ref="E36:E37"/>
    <mergeCell ref="F36:F37"/>
    <mergeCell ref="G36:G37"/>
    <mergeCell ref="H33:H34"/>
    <mergeCell ref="D33:D34"/>
    <mergeCell ref="E33:E34"/>
    <mergeCell ref="F33:F34"/>
    <mergeCell ref="G33:G34"/>
    <mergeCell ref="H27:H28"/>
    <mergeCell ref="D30:D31"/>
    <mergeCell ref="E30:E31"/>
    <mergeCell ref="F30:F31"/>
    <mergeCell ref="E16:E17"/>
    <mergeCell ref="F16:F17"/>
    <mergeCell ref="H8:H9"/>
    <mergeCell ref="I8:I9"/>
    <mergeCell ref="J6:K6"/>
    <mergeCell ref="E12:E13"/>
    <mergeCell ref="F12:F13"/>
    <mergeCell ref="G12:G13"/>
    <mergeCell ref="H12:H13"/>
    <mergeCell ref="I12:I13"/>
    <mergeCell ref="A7:B7"/>
    <mergeCell ref="J7:K7"/>
    <mergeCell ref="A8:B11"/>
    <mergeCell ref="D8:D9"/>
    <mergeCell ref="E8:E9"/>
    <mergeCell ref="F8:F9"/>
    <mergeCell ref="G8:G9"/>
    <mergeCell ref="J3:K5"/>
    <mergeCell ref="E4:I4"/>
    <mergeCell ref="A3:A5"/>
    <mergeCell ref="B3:B5"/>
    <mergeCell ref="C3:C5"/>
    <mergeCell ref="D3:D5"/>
    <mergeCell ref="E3:I3"/>
  </mergeCells>
  <pageMargins left="0.7" right="0.7" top="0.75" bottom="0.75" header="0.3" footer="0.3"/>
  <pageSetup paperSize="9" scale="7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31"/>
  <sheetViews>
    <sheetView zoomScale="75" zoomScaleNormal="75" workbookViewId="0">
      <selection activeCell="E299" sqref="E299"/>
    </sheetView>
  </sheetViews>
  <sheetFormatPr defaultRowHeight="15"/>
  <cols>
    <col min="1" max="1" width="5" customWidth="1"/>
    <col min="2" max="2" width="3.140625" customWidth="1"/>
    <col min="3" max="3" width="34.5703125" customWidth="1"/>
    <col min="4" max="4" width="13.28515625" customWidth="1"/>
    <col min="5" max="5" width="17.7109375" customWidth="1"/>
    <col min="6" max="6" width="10.42578125" customWidth="1"/>
    <col min="7" max="7" width="11.140625" customWidth="1"/>
    <col min="8" max="8" width="12" customWidth="1"/>
    <col min="9" max="9" width="11.42578125" customWidth="1"/>
    <col min="10" max="10" width="19.85546875" customWidth="1"/>
  </cols>
  <sheetData>
    <row r="1" spans="1:10" ht="95.25" customHeight="1">
      <c r="A1" s="1162" t="s">
        <v>1557</v>
      </c>
      <c r="B1" s="1162"/>
      <c r="C1" s="1162"/>
      <c r="D1" s="1162"/>
      <c r="E1" s="1162"/>
      <c r="F1" s="1162"/>
      <c r="G1" s="1162"/>
      <c r="H1" s="1162"/>
      <c r="I1" s="1162"/>
      <c r="J1" s="1162"/>
    </row>
    <row r="2" spans="1:10" ht="15.75" thickBot="1">
      <c r="J2" s="30" t="s">
        <v>107</v>
      </c>
    </row>
    <row r="3" spans="1:10" ht="15.75" customHeight="1" thickBot="1">
      <c r="A3" s="1163" t="s">
        <v>112</v>
      </c>
      <c r="B3" s="1174" t="s">
        <v>113</v>
      </c>
      <c r="C3" s="1179"/>
      <c r="D3" s="1163" t="s">
        <v>3</v>
      </c>
      <c r="E3" s="1163" t="s">
        <v>143</v>
      </c>
      <c r="F3" s="1184" t="s">
        <v>60</v>
      </c>
      <c r="G3" s="1175"/>
      <c r="H3" s="1175"/>
      <c r="I3" s="1176"/>
      <c r="J3" s="1163" t="s">
        <v>5</v>
      </c>
    </row>
    <row r="4" spans="1:10" ht="15.75" thickBot="1">
      <c r="A4" s="1164"/>
      <c r="B4" s="1180"/>
      <c r="C4" s="1181"/>
      <c r="D4" s="1164"/>
      <c r="E4" s="1164"/>
      <c r="F4" s="1174" t="s">
        <v>144</v>
      </c>
      <c r="G4" s="1175"/>
      <c r="H4" s="1175"/>
      <c r="I4" s="1176"/>
      <c r="J4" s="1164"/>
    </row>
    <row r="5" spans="1:10" ht="25.5">
      <c r="A5" s="1164"/>
      <c r="B5" s="1180"/>
      <c r="C5" s="1181"/>
      <c r="D5" s="1164"/>
      <c r="E5" s="1164"/>
      <c r="F5" s="34" t="s">
        <v>114</v>
      </c>
      <c r="G5" s="33" t="s">
        <v>116</v>
      </c>
      <c r="H5" s="33" t="s">
        <v>118</v>
      </c>
      <c r="I5" s="33" t="s">
        <v>145</v>
      </c>
      <c r="J5" s="1164"/>
    </row>
    <row r="6" spans="1:10" ht="25.5">
      <c r="A6" s="1164"/>
      <c r="B6" s="1180"/>
      <c r="C6" s="1181"/>
      <c r="D6" s="1164"/>
      <c r="E6" s="1164"/>
      <c r="F6" s="35" t="s">
        <v>115</v>
      </c>
      <c r="G6" s="33" t="s">
        <v>117</v>
      </c>
      <c r="H6" s="33" t="s">
        <v>119</v>
      </c>
      <c r="I6" s="33"/>
      <c r="J6" s="1164"/>
    </row>
    <row r="7" spans="1:10" ht="39" thickBot="1">
      <c r="A7" s="1165"/>
      <c r="B7" s="1182"/>
      <c r="C7" s="1183"/>
      <c r="D7" s="1165"/>
      <c r="E7" s="1165"/>
      <c r="F7" s="37"/>
      <c r="G7" s="38"/>
      <c r="H7" s="36" t="s">
        <v>120</v>
      </c>
      <c r="I7" s="38"/>
      <c r="J7" s="1165"/>
    </row>
    <row r="8" spans="1:10">
      <c r="A8" s="619">
        <v>1</v>
      </c>
      <c r="B8" s="1177">
        <v>2</v>
      </c>
      <c r="C8" s="1178"/>
      <c r="D8" s="620">
        <v>3</v>
      </c>
      <c r="E8" s="620">
        <v>4</v>
      </c>
      <c r="F8" s="620">
        <v>5</v>
      </c>
      <c r="G8" s="620">
        <v>6</v>
      </c>
      <c r="H8" s="620">
        <v>7</v>
      </c>
      <c r="I8" s="620">
        <v>8</v>
      </c>
      <c r="J8" s="621">
        <v>9</v>
      </c>
    </row>
    <row r="9" spans="1:10" ht="34.5" customHeight="1">
      <c r="A9" s="1149" t="s">
        <v>110</v>
      </c>
      <c r="B9" s="1150"/>
      <c r="C9" s="1151"/>
      <c r="D9" s="560" t="s">
        <v>122</v>
      </c>
      <c r="E9" s="622">
        <f>E14+E16+E18+E21+E25+E23</f>
        <v>12343.029999999999</v>
      </c>
      <c r="F9" s="622">
        <f>F14+F16+F18+F21+F25+F23</f>
        <v>0</v>
      </c>
      <c r="G9" s="622">
        <f>G14+G16+G18+G21+G25+G23</f>
        <v>0</v>
      </c>
      <c r="H9" s="622">
        <f>H14+H16+H18+H21+H25+H23</f>
        <v>12343.029999999999</v>
      </c>
      <c r="I9" s="623">
        <v>0</v>
      </c>
      <c r="J9" s="609"/>
    </row>
    <row r="10" spans="1:10" ht="15.75">
      <c r="A10" s="1168" t="s">
        <v>123</v>
      </c>
      <c r="B10" s="1168"/>
      <c r="C10" s="1168"/>
      <c r="D10" s="1168"/>
      <c r="E10" s="1168"/>
      <c r="F10" s="1168"/>
      <c r="G10" s="1168"/>
      <c r="H10" s="1168"/>
      <c r="I10" s="1168"/>
      <c r="J10" s="1168"/>
    </row>
    <row r="11" spans="1:10" ht="33.75" customHeight="1">
      <c r="A11" s="909" t="s">
        <v>124</v>
      </c>
      <c r="B11" s="909"/>
      <c r="C11" s="909" t="s">
        <v>125</v>
      </c>
      <c r="D11" s="1171"/>
      <c r="E11" s="1156"/>
      <c r="F11" s="1156"/>
      <c r="G11" s="1156"/>
      <c r="H11" s="1156"/>
      <c r="I11" s="1156"/>
      <c r="J11" s="1169"/>
    </row>
    <row r="12" spans="1:10" ht="33.75" customHeight="1">
      <c r="A12" s="909"/>
      <c r="B12" s="909"/>
      <c r="C12" s="909"/>
      <c r="D12" s="1172"/>
      <c r="E12" s="1157"/>
      <c r="F12" s="1157"/>
      <c r="G12" s="1157"/>
      <c r="H12" s="1157"/>
      <c r="I12" s="1157"/>
      <c r="J12" s="1169"/>
    </row>
    <row r="13" spans="1:10" ht="11.25" customHeight="1">
      <c r="A13" s="909"/>
      <c r="B13" s="909"/>
      <c r="C13" s="1095"/>
      <c r="D13" s="1173"/>
      <c r="E13" s="1158"/>
      <c r="F13" s="1158"/>
      <c r="G13" s="1158"/>
      <c r="H13" s="1158"/>
      <c r="I13" s="1158"/>
      <c r="J13" s="1169"/>
    </row>
    <row r="14" spans="1:10" ht="37.5" customHeight="1">
      <c r="A14" s="925"/>
      <c r="B14" s="1170"/>
      <c r="C14" s="445" t="s">
        <v>126</v>
      </c>
      <c r="D14" s="46" t="s">
        <v>122</v>
      </c>
      <c r="E14" s="407">
        <v>683.9</v>
      </c>
      <c r="F14" s="407">
        <v>0</v>
      </c>
      <c r="G14" s="407">
        <v>0</v>
      </c>
      <c r="H14" s="407">
        <v>683.9</v>
      </c>
      <c r="I14" s="407">
        <v>0</v>
      </c>
      <c r="J14" s="572"/>
    </row>
    <row r="15" spans="1:10" ht="46.5" customHeight="1">
      <c r="A15" s="909" t="s">
        <v>127</v>
      </c>
      <c r="B15" s="909"/>
      <c r="C15" s="47" t="s">
        <v>128</v>
      </c>
      <c r="D15" s="43"/>
      <c r="E15" s="51"/>
      <c r="F15" s="51"/>
      <c r="G15" s="51"/>
      <c r="H15" s="51"/>
      <c r="I15" s="51"/>
      <c r="J15" s="45"/>
    </row>
    <row r="16" spans="1:10" ht="70.5" customHeight="1">
      <c r="A16" s="887" t="s">
        <v>41</v>
      </c>
      <c r="B16" s="1159"/>
      <c r="C16" s="444" t="s">
        <v>130</v>
      </c>
      <c r="D16" s="29" t="s">
        <v>122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75"/>
    </row>
    <row r="17" spans="1:10" ht="35.25" customHeight="1">
      <c r="A17" s="925" t="s">
        <v>43</v>
      </c>
      <c r="B17" s="925"/>
      <c r="C17" s="925" t="s">
        <v>131</v>
      </c>
      <c r="D17" s="29"/>
      <c r="E17" s="52"/>
      <c r="F17" s="52"/>
      <c r="G17" s="52"/>
      <c r="H17" s="52"/>
      <c r="I17" s="52"/>
      <c r="J17" s="1160" t="s">
        <v>145</v>
      </c>
    </row>
    <row r="18" spans="1:10" ht="46.5" customHeight="1">
      <c r="A18" s="925"/>
      <c r="B18" s="925"/>
      <c r="C18" s="925"/>
      <c r="D18" s="29" t="s">
        <v>122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1161"/>
    </row>
    <row r="19" spans="1:10" ht="39" customHeight="1">
      <c r="A19" s="909" t="s">
        <v>132</v>
      </c>
      <c r="B19" s="909"/>
      <c r="C19" s="562" t="s">
        <v>133</v>
      </c>
      <c r="D19" s="559"/>
      <c r="E19" s="576"/>
      <c r="F19" s="576"/>
      <c r="G19" s="576"/>
      <c r="H19" s="576"/>
      <c r="I19" s="576"/>
      <c r="J19" s="577"/>
    </row>
    <row r="20" spans="1:10" ht="44.25" customHeight="1">
      <c r="A20" s="925" t="s">
        <v>79</v>
      </c>
      <c r="B20" s="925"/>
      <c r="C20" s="887" t="s">
        <v>134</v>
      </c>
      <c r="D20" s="29"/>
      <c r="E20" s="52"/>
      <c r="F20" s="52"/>
      <c r="G20" s="52"/>
      <c r="H20" s="52"/>
      <c r="I20" s="52"/>
      <c r="J20" s="1055" t="s">
        <v>147</v>
      </c>
    </row>
    <row r="21" spans="1:10" ht="55.5" customHeight="1">
      <c r="A21" s="925"/>
      <c r="B21" s="925"/>
      <c r="C21" s="887"/>
      <c r="D21" s="29" t="s">
        <v>122</v>
      </c>
      <c r="E21" s="52">
        <v>9654.1299999999992</v>
      </c>
      <c r="F21" s="52">
        <v>0</v>
      </c>
      <c r="G21" s="52">
        <v>0</v>
      </c>
      <c r="H21" s="52">
        <v>9654.1299999999992</v>
      </c>
      <c r="I21" s="52">
        <v>0</v>
      </c>
      <c r="J21" s="1056"/>
    </row>
    <row r="22" spans="1:10" ht="52.5" customHeight="1">
      <c r="A22" s="887" t="s">
        <v>81</v>
      </c>
      <c r="B22" s="887"/>
      <c r="C22" s="925" t="s">
        <v>135</v>
      </c>
      <c r="D22" s="29"/>
      <c r="E22" s="52"/>
      <c r="F22" s="52"/>
      <c r="G22" s="52"/>
      <c r="H22" s="52"/>
      <c r="I22" s="52"/>
      <c r="J22" s="1055" t="s">
        <v>146</v>
      </c>
    </row>
    <row r="23" spans="1:10" ht="45" customHeight="1">
      <c r="A23" s="887"/>
      <c r="B23" s="887"/>
      <c r="C23" s="925"/>
      <c r="D23" s="29" t="s">
        <v>122</v>
      </c>
      <c r="E23" s="54">
        <v>1705</v>
      </c>
      <c r="F23" s="52">
        <v>0</v>
      </c>
      <c r="G23" s="52">
        <v>0</v>
      </c>
      <c r="H23" s="54">
        <v>1705</v>
      </c>
      <c r="I23" s="52">
        <v>0</v>
      </c>
      <c r="J23" s="1056"/>
    </row>
    <row r="24" spans="1:10" ht="50.25" customHeight="1">
      <c r="A24" s="909" t="s">
        <v>136</v>
      </c>
      <c r="B24" s="909"/>
      <c r="C24" s="43" t="s">
        <v>137</v>
      </c>
      <c r="D24" s="42"/>
      <c r="E24" s="51"/>
      <c r="F24" s="406"/>
      <c r="G24" s="406"/>
      <c r="H24" s="406"/>
      <c r="I24" s="52"/>
      <c r="J24" s="39"/>
    </row>
    <row r="25" spans="1:10" ht="105.75" customHeight="1">
      <c r="A25" s="887" t="s">
        <v>98</v>
      </c>
      <c r="B25" s="887"/>
      <c r="C25" s="887" t="s">
        <v>138</v>
      </c>
      <c r="D25" s="1152" t="s">
        <v>122</v>
      </c>
      <c r="E25" s="1154">
        <v>300</v>
      </c>
      <c r="F25" s="1147">
        <v>0</v>
      </c>
      <c r="G25" s="1147">
        <v>0</v>
      </c>
      <c r="H25" s="1154">
        <v>300</v>
      </c>
      <c r="I25" s="1147">
        <v>0</v>
      </c>
      <c r="J25" s="935" t="s">
        <v>148</v>
      </c>
    </row>
    <row r="26" spans="1:10" ht="87" customHeight="1">
      <c r="A26" s="887"/>
      <c r="B26" s="887"/>
      <c r="C26" s="887"/>
      <c r="D26" s="1153"/>
      <c r="E26" s="1155"/>
      <c r="F26" s="1148"/>
      <c r="G26" s="1148"/>
      <c r="H26" s="1155"/>
      <c r="I26" s="1148"/>
      <c r="J26" s="936"/>
    </row>
    <row r="27" spans="1:10" ht="83.25" customHeight="1">
      <c r="A27" s="909" t="s">
        <v>139</v>
      </c>
      <c r="B27" s="909"/>
      <c r="C27" s="43" t="s">
        <v>149</v>
      </c>
      <c r="D27" s="42"/>
      <c r="E27" s="51"/>
      <c r="F27" s="51"/>
      <c r="G27" s="51"/>
      <c r="H27" s="51"/>
      <c r="I27" s="51"/>
      <c r="J27" s="39"/>
    </row>
    <row r="28" spans="1:10" ht="48.75" customHeight="1">
      <c r="A28" s="887" t="s">
        <v>140</v>
      </c>
      <c r="B28" s="887"/>
      <c r="C28" s="1166" t="s">
        <v>141</v>
      </c>
      <c r="D28" s="29"/>
      <c r="E28" s="52"/>
      <c r="F28" s="52"/>
      <c r="G28" s="52"/>
      <c r="H28" s="52"/>
      <c r="I28" s="52"/>
      <c r="J28" s="1160" t="s">
        <v>145</v>
      </c>
    </row>
    <row r="29" spans="1:10" ht="45.75" customHeight="1">
      <c r="A29" s="887"/>
      <c r="B29" s="887"/>
      <c r="C29" s="1167"/>
      <c r="D29" s="29" t="s">
        <v>122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1161"/>
    </row>
    <row r="30" spans="1:10" ht="54" customHeight="1">
      <c r="A30" s="887" t="s">
        <v>101</v>
      </c>
      <c r="B30" s="887"/>
      <c r="C30" s="887" t="s">
        <v>142</v>
      </c>
      <c r="D30" s="29"/>
      <c r="E30" s="52"/>
      <c r="F30" s="52"/>
      <c r="G30" s="52"/>
      <c r="H30" s="52"/>
      <c r="I30" s="52"/>
      <c r="J30" s="1160" t="s">
        <v>145</v>
      </c>
    </row>
    <row r="31" spans="1:10" ht="43.5" customHeight="1">
      <c r="A31" s="887"/>
      <c r="B31" s="887"/>
      <c r="C31" s="887"/>
      <c r="D31" s="29" t="s">
        <v>122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1161"/>
    </row>
  </sheetData>
  <mergeCells count="50">
    <mergeCell ref="J3:J7"/>
    <mergeCell ref="F4:I4"/>
    <mergeCell ref="B8:C8"/>
    <mergeCell ref="A3:A7"/>
    <mergeCell ref="B3:C7"/>
    <mergeCell ref="D3:D7"/>
    <mergeCell ref="F3:I3"/>
    <mergeCell ref="J11:J13"/>
    <mergeCell ref="A14:B14"/>
    <mergeCell ref="A15:B15"/>
    <mergeCell ref="D11:D13"/>
    <mergeCell ref="E11:E13"/>
    <mergeCell ref="G11:G13"/>
    <mergeCell ref="A30:B31"/>
    <mergeCell ref="C30:C31"/>
    <mergeCell ref="A1:J1"/>
    <mergeCell ref="E3:E7"/>
    <mergeCell ref="A25:B26"/>
    <mergeCell ref="C25:C26"/>
    <mergeCell ref="A27:B27"/>
    <mergeCell ref="A28:B29"/>
    <mergeCell ref="C28:C29"/>
    <mergeCell ref="F11:F13"/>
    <mergeCell ref="A20:B21"/>
    <mergeCell ref="C20:C21"/>
    <mergeCell ref="A22:B23"/>
    <mergeCell ref="C22:C23"/>
    <mergeCell ref="A24:B24"/>
    <mergeCell ref="A10:J10"/>
    <mergeCell ref="J20:J21"/>
    <mergeCell ref="J25:J26"/>
    <mergeCell ref="J28:J29"/>
    <mergeCell ref="J30:J31"/>
    <mergeCell ref="J17:J18"/>
    <mergeCell ref="J22:J23"/>
    <mergeCell ref="I25:I26"/>
    <mergeCell ref="A9:C9"/>
    <mergeCell ref="D25:D26"/>
    <mergeCell ref="E25:E26"/>
    <mergeCell ref="F25:F26"/>
    <mergeCell ref="G25:G26"/>
    <mergeCell ref="H25:H26"/>
    <mergeCell ref="H11:H13"/>
    <mergeCell ref="I11:I13"/>
    <mergeCell ref="A11:B13"/>
    <mergeCell ref="C11:C13"/>
    <mergeCell ref="A16:B16"/>
    <mergeCell ref="A17:B18"/>
    <mergeCell ref="C17:C18"/>
    <mergeCell ref="A19:B19"/>
  </mergeCells>
  <pageMargins left="0.7" right="0.7" top="0.75" bottom="0.75" header="0.3" footer="0.3"/>
  <pageSetup paperSize="9" scale="90" orientation="landscape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45"/>
  <sheetViews>
    <sheetView workbookViewId="0">
      <selection activeCell="E299" sqref="E299"/>
    </sheetView>
  </sheetViews>
  <sheetFormatPr defaultRowHeight="12.75"/>
  <cols>
    <col min="1" max="1" width="4.140625" style="356" customWidth="1"/>
    <col min="2" max="2" width="20.28515625" style="356" customWidth="1"/>
    <col min="3" max="3" width="15.140625" style="356" customWidth="1"/>
    <col min="4" max="4" width="11.42578125" style="356" customWidth="1"/>
    <col min="5" max="5" width="10.7109375" style="356" customWidth="1"/>
    <col min="6" max="6" width="6.85546875" style="695" hidden="1" customWidth="1"/>
    <col min="7" max="9" width="9.140625" style="356"/>
    <col min="10" max="10" width="14.42578125" style="356" customWidth="1"/>
    <col min="11" max="11" width="15.85546875" style="356" customWidth="1"/>
    <col min="12" max="16384" width="9.140625" style="356"/>
  </cols>
  <sheetData>
    <row r="1" spans="1:22" customFormat="1" ht="42" customHeight="1">
      <c r="A1" s="1243" t="s">
        <v>1556</v>
      </c>
      <c r="B1" s="1243"/>
      <c r="C1" s="1243"/>
      <c r="D1" s="1243"/>
      <c r="E1" s="1243"/>
      <c r="F1" s="1243"/>
      <c r="G1" s="1243"/>
      <c r="H1" s="1243"/>
      <c r="I1" s="1243"/>
      <c r="J1" s="1243"/>
      <c r="K1" s="1243"/>
    </row>
    <row r="2" spans="1:22" s="688" customFormat="1">
      <c r="A2" s="1185"/>
      <c r="B2" s="1186"/>
      <c r="C2" s="1186"/>
      <c r="D2" s="1186"/>
      <c r="E2" s="1186"/>
      <c r="F2" s="1185"/>
      <c r="G2" s="1185"/>
      <c r="H2" s="1185"/>
      <c r="I2" s="1187"/>
      <c r="J2" s="1187"/>
      <c r="K2" s="1186"/>
      <c r="L2" s="696"/>
      <c r="M2" s="696"/>
      <c r="N2" s="696"/>
      <c r="O2" s="696"/>
      <c r="P2" s="696"/>
      <c r="Q2" s="696"/>
      <c r="R2" s="696"/>
      <c r="S2" s="697"/>
      <c r="T2" s="697"/>
      <c r="U2" s="697"/>
      <c r="V2" s="697"/>
    </row>
    <row r="3" spans="1:22" s="689" customFormat="1">
      <c r="A3" s="1188" t="s">
        <v>0</v>
      </c>
      <c r="B3" s="1190" t="s">
        <v>1201</v>
      </c>
      <c r="C3" s="1190" t="s">
        <v>2</v>
      </c>
      <c r="D3" s="1192" t="s">
        <v>703</v>
      </c>
      <c r="E3" s="1191" t="s">
        <v>2114</v>
      </c>
      <c r="F3" s="1194" t="s">
        <v>2115</v>
      </c>
      <c r="G3" s="1185"/>
      <c r="H3" s="1185"/>
      <c r="I3" s="1195"/>
      <c r="J3" s="1190" t="s">
        <v>2116</v>
      </c>
      <c r="K3" s="1194" t="s">
        <v>1297</v>
      </c>
      <c r="L3" s="698"/>
      <c r="M3" s="696"/>
      <c r="N3" s="696"/>
      <c r="O3" s="699"/>
      <c r="P3" s="699"/>
      <c r="Q3" s="699"/>
      <c r="R3" s="700"/>
      <c r="S3" s="700"/>
      <c r="T3" s="700"/>
      <c r="U3" s="700"/>
      <c r="V3" s="700"/>
    </row>
    <row r="4" spans="1:22" s="692" customFormat="1" ht="24" customHeight="1">
      <c r="A4" s="1189"/>
      <c r="B4" s="1191"/>
      <c r="C4" s="1191"/>
      <c r="D4" s="782"/>
      <c r="E4" s="1193"/>
      <c r="F4" s="694">
        <v>2009</v>
      </c>
      <c r="G4" s="689">
        <v>2011</v>
      </c>
      <c r="H4" s="689">
        <v>2012</v>
      </c>
      <c r="I4" s="690">
        <v>2013</v>
      </c>
      <c r="J4" s="1196"/>
      <c r="K4" s="1197"/>
      <c r="L4" s="701"/>
      <c r="M4" s="699"/>
      <c r="N4" s="699"/>
      <c r="O4" s="699"/>
      <c r="P4" s="699"/>
      <c r="Q4" s="702"/>
      <c r="R4" s="703"/>
      <c r="S4" s="703"/>
      <c r="T4" s="703"/>
      <c r="U4" s="703"/>
      <c r="V4" s="703"/>
    </row>
    <row r="5" spans="1:22" s="692" customFormat="1">
      <c r="A5" s="692">
        <v>1</v>
      </c>
      <c r="B5" s="692" t="s">
        <v>1298</v>
      </c>
      <c r="C5" s="692" t="s">
        <v>1299</v>
      </c>
      <c r="D5" s="692">
        <v>4</v>
      </c>
      <c r="E5" s="692" t="s">
        <v>1300</v>
      </c>
      <c r="F5" s="693">
        <v>6</v>
      </c>
      <c r="G5" s="704">
        <v>6</v>
      </c>
      <c r="H5" s="691">
        <v>7</v>
      </c>
      <c r="I5" s="705">
        <v>8</v>
      </c>
      <c r="J5" s="705"/>
      <c r="K5" s="705">
        <v>9</v>
      </c>
      <c r="L5" s="706"/>
      <c r="M5" s="707"/>
      <c r="N5" s="707"/>
      <c r="O5" s="707"/>
      <c r="P5" s="707"/>
      <c r="Q5" s="707"/>
      <c r="R5" s="707"/>
      <c r="S5" s="707"/>
      <c r="T5" s="703"/>
      <c r="U5" s="703"/>
      <c r="V5" s="703"/>
    </row>
    <row r="6" spans="1:22" s="714" customFormat="1">
      <c r="A6" s="1201" t="s">
        <v>1301</v>
      </c>
      <c r="B6" s="1201"/>
      <c r="C6" s="1201"/>
      <c r="D6" s="1201"/>
      <c r="E6" s="1201"/>
      <c r="F6" s="1201"/>
      <c r="G6" s="1202"/>
      <c r="H6" s="1202"/>
      <c r="I6" s="1203"/>
      <c r="J6" s="1203"/>
      <c r="K6" s="1203"/>
      <c r="L6" s="708"/>
      <c r="M6" s="709"/>
      <c r="N6" s="709"/>
      <c r="O6" s="709"/>
      <c r="P6" s="709"/>
      <c r="Q6" s="710"/>
      <c r="R6" s="711"/>
      <c r="S6" s="712"/>
      <c r="T6" s="713"/>
      <c r="U6" s="713"/>
      <c r="V6" s="713"/>
    </row>
    <row r="7" spans="1:22" s="720" customFormat="1">
      <c r="A7" s="1204" t="s">
        <v>1302</v>
      </c>
      <c r="B7" s="1205"/>
      <c r="C7" s="1205"/>
      <c r="D7" s="1205"/>
      <c r="E7" s="1205"/>
      <c r="F7" s="1206"/>
      <c r="G7" s="1207"/>
      <c r="H7" s="1207"/>
      <c r="I7" s="1208"/>
      <c r="J7" s="1208"/>
      <c r="K7" s="1209"/>
      <c r="L7" s="715"/>
      <c r="M7" s="716"/>
      <c r="N7" s="717"/>
      <c r="O7" s="717"/>
      <c r="P7" s="718"/>
      <c r="Q7" s="719"/>
      <c r="R7" s="713"/>
      <c r="S7" s="716"/>
      <c r="T7" s="717"/>
      <c r="U7" s="717"/>
      <c r="V7" s="717"/>
    </row>
    <row r="8" spans="1:22" s="721" customFormat="1">
      <c r="A8" s="1210" t="s">
        <v>336</v>
      </c>
      <c r="B8" s="1212" t="s">
        <v>1303</v>
      </c>
      <c r="C8" s="722" t="s">
        <v>1327</v>
      </c>
      <c r="D8" s="1215" t="s">
        <v>1304</v>
      </c>
      <c r="E8" s="723">
        <f>G8+H8+I8</f>
        <v>2450</v>
      </c>
      <c r="F8" s="768"/>
      <c r="G8" s="723">
        <v>0</v>
      </c>
      <c r="H8" s="723">
        <v>1850</v>
      </c>
      <c r="I8" s="724">
        <v>600</v>
      </c>
      <c r="J8" s="1217" t="s">
        <v>2117</v>
      </c>
      <c r="K8" s="1220" t="s">
        <v>2118</v>
      </c>
      <c r="L8" s="725"/>
      <c r="M8" s="726"/>
      <c r="N8" s="727"/>
      <c r="O8" s="728"/>
      <c r="P8" s="728"/>
      <c r="Q8" s="728"/>
      <c r="R8" s="728"/>
      <c r="S8" s="726"/>
      <c r="T8" s="717"/>
      <c r="U8" s="717"/>
      <c r="V8" s="717"/>
    </row>
    <row r="9" spans="1:22" s="721" customFormat="1" ht="90.75" customHeight="1">
      <c r="A9" s="1211"/>
      <c r="B9" s="1213"/>
      <c r="C9" s="729" t="s">
        <v>2119</v>
      </c>
      <c r="D9" s="1216"/>
      <c r="E9" s="730">
        <f>H9+I9+G9</f>
        <v>2450</v>
      </c>
      <c r="F9" s="730">
        <f>ROUND(F8*0.58793,1)</f>
        <v>0</v>
      </c>
      <c r="G9" s="730">
        <f>ROUND(G8*0.58793,1)</f>
        <v>0</v>
      </c>
      <c r="H9" s="730">
        <f>H8</f>
        <v>1850</v>
      </c>
      <c r="I9" s="730">
        <v>600</v>
      </c>
      <c r="J9" s="1218"/>
      <c r="K9" s="1221"/>
      <c r="L9" s="731"/>
      <c r="M9" s="726"/>
      <c r="N9" s="727"/>
      <c r="O9" s="728"/>
      <c r="P9" s="728"/>
      <c r="Q9" s="728"/>
      <c r="R9" s="728"/>
      <c r="S9" s="726"/>
      <c r="T9" s="717"/>
      <c r="U9" s="717"/>
      <c r="V9" s="717"/>
    </row>
    <row r="10" spans="1:22" ht="40.5" customHeight="1">
      <c r="A10" s="1211"/>
      <c r="B10" s="1213"/>
      <c r="C10" s="732" t="s">
        <v>32</v>
      </c>
      <c r="D10" s="1216"/>
      <c r="E10" s="730">
        <f>H10+I10+G10</f>
        <v>0</v>
      </c>
      <c r="F10" s="730">
        <f>ROUND(F8*0.1766,1)</f>
        <v>0</v>
      </c>
      <c r="G10" s="730">
        <f>ROUND(G8*0.1766,1)</f>
        <v>0</v>
      </c>
      <c r="H10" s="730">
        <v>0</v>
      </c>
      <c r="I10" s="730">
        <v>0</v>
      </c>
      <c r="J10" s="1218"/>
      <c r="K10" s="1221"/>
      <c r="L10" s="733"/>
      <c r="M10" s="726"/>
      <c r="N10" s="695"/>
      <c r="O10" s="695"/>
      <c r="P10" s="695"/>
      <c r="Q10" s="695"/>
      <c r="R10" s="695"/>
      <c r="S10" s="726"/>
      <c r="T10" s="695"/>
      <c r="U10" s="695"/>
      <c r="V10" s="695"/>
    </row>
    <row r="11" spans="1:22" ht="56.25" customHeight="1">
      <c r="A11" s="797"/>
      <c r="B11" s="1214"/>
      <c r="C11" s="688" t="s">
        <v>2120</v>
      </c>
      <c r="D11" s="1188"/>
      <c r="E11" s="730">
        <f>H11+I11+G11</f>
        <v>0</v>
      </c>
      <c r="F11" s="734">
        <f>ROUND(F8*0.2355,1)</f>
        <v>0</v>
      </c>
      <c r="G11" s="734">
        <f>ROUND(G8*0.2355,1)</f>
        <v>0</v>
      </c>
      <c r="H11" s="734">
        <v>0</v>
      </c>
      <c r="I11" s="730">
        <v>0</v>
      </c>
      <c r="J11" s="1219"/>
      <c r="K11" s="1194"/>
      <c r="L11" s="735"/>
      <c r="M11" s="703"/>
      <c r="N11" s="703"/>
      <c r="O11" s="703"/>
      <c r="P11" s="703"/>
      <c r="Q11" s="703"/>
      <c r="R11" s="703"/>
      <c r="S11" s="703"/>
      <c r="T11" s="695"/>
      <c r="U11" s="695"/>
      <c r="V11" s="695"/>
    </row>
    <row r="12" spans="1:22" s="358" customFormat="1" ht="15">
      <c r="A12" s="1222" t="s">
        <v>337</v>
      </c>
      <c r="B12" s="1212" t="s">
        <v>2121</v>
      </c>
      <c r="C12" s="736" t="s">
        <v>1327</v>
      </c>
      <c r="D12" s="1226" t="s">
        <v>1304</v>
      </c>
      <c r="E12" s="737">
        <f>G12+H12+I12</f>
        <v>800</v>
      </c>
      <c r="F12" s="723"/>
      <c r="G12" s="723">
        <v>0</v>
      </c>
      <c r="H12" s="723">
        <v>100</v>
      </c>
      <c r="I12" s="738">
        <v>700</v>
      </c>
      <c r="J12" s="1217" t="s">
        <v>2117</v>
      </c>
      <c r="K12" s="1227" t="s">
        <v>2122</v>
      </c>
      <c r="L12" s="739"/>
      <c r="M12" s="740"/>
      <c r="N12" s="740"/>
      <c r="O12" s="740"/>
      <c r="P12" s="740"/>
      <c r="Q12" s="740"/>
      <c r="R12" s="740"/>
      <c r="S12" s="740"/>
      <c r="T12" s="740"/>
      <c r="U12" s="740"/>
      <c r="V12" s="740"/>
    </row>
    <row r="13" spans="1:22" s="358" customFormat="1" ht="92.25" customHeight="1">
      <c r="A13" s="1223"/>
      <c r="B13" s="1224"/>
      <c r="C13" s="729" t="s">
        <v>2119</v>
      </c>
      <c r="D13" s="1223"/>
      <c r="E13" s="730">
        <f>G13+H13+I13</f>
        <v>800</v>
      </c>
      <c r="F13" s="730">
        <f>ROUND(F12*0.58793,1)</f>
        <v>0</v>
      </c>
      <c r="G13" s="730">
        <f>ROUND(G12*0.58793,1)</f>
        <v>0</v>
      </c>
      <c r="H13" s="730">
        <v>100</v>
      </c>
      <c r="I13" s="730">
        <v>700</v>
      </c>
      <c r="J13" s="1218"/>
      <c r="K13" s="1228"/>
      <c r="L13" s="739"/>
      <c r="M13" s="740"/>
      <c r="N13" s="740"/>
      <c r="O13" s="740"/>
      <c r="P13" s="740"/>
      <c r="Q13" s="740"/>
      <c r="R13" s="740"/>
      <c r="S13" s="740"/>
      <c r="T13" s="740"/>
      <c r="U13" s="740"/>
      <c r="V13" s="740"/>
    </row>
    <row r="14" spans="1:22" s="358" customFormat="1" ht="39" customHeight="1">
      <c r="A14" s="1223"/>
      <c r="B14" s="1224"/>
      <c r="C14" s="357" t="s">
        <v>32</v>
      </c>
      <c r="D14" s="1223"/>
      <c r="E14" s="730">
        <f>H14+I14+G14</f>
        <v>0</v>
      </c>
      <c r="F14" s="730">
        <f>ROUND(F12*0.1766,1)</f>
        <v>0</v>
      </c>
      <c r="G14" s="730">
        <v>0</v>
      </c>
      <c r="H14" s="730">
        <v>0</v>
      </c>
      <c r="I14" s="730">
        <v>0</v>
      </c>
      <c r="J14" s="1218"/>
      <c r="K14" s="1228"/>
      <c r="L14" s="739"/>
      <c r="M14" s="740"/>
      <c r="N14" s="740"/>
      <c r="O14" s="740"/>
      <c r="P14" s="740"/>
      <c r="Q14" s="740"/>
      <c r="R14" s="740"/>
      <c r="S14" s="740"/>
      <c r="T14" s="740"/>
      <c r="U14" s="740"/>
      <c r="V14" s="740"/>
    </row>
    <row r="15" spans="1:22" s="358" customFormat="1" ht="56.25" customHeight="1">
      <c r="A15" s="1196"/>
      <c r="B15" s="1225"/>
      <c r="C15" s="688" t="s">
        <v>2120</v>
      </c>
      <c r="D15" s="1196"/>
      <c r="E15" s="730">
        <f>H15+I15+G15</f>
        <v>0</v>
      </c>
      <c r="F15" s="734">
        <f>ROUND(F12*0.2355,1)</f>
        <v>0</v>
      </c>
      <c r="G15" s="730">
        <v>0</v>
      </c>
      <c r="H15" s="730">
        <v>0</v>
      </c>
      <c r="I15" s="730">
        <v>0</v>
      </c>
      <c r="J15" s="1219"/>
      <c r="K15" s="1229"/>
      <c r="L15" s="739"/>
      <c r="M15" s="740"/>
      <c r="N15" s="740"/>
      <c r="O15" s="740"/>
      <c r="P15" s="740"/>
      <c r="Q15" s="740"/>
      <c r="R15" s="740"/>
      <c r="S15" s="740"/>
      <c r="T15" s="740"/>
      <c r="U15" s="740"/>
      <c r="V15" s="740"/>
    </row>
    <row r="16" spans="1:22">
      <c r="A16" s="1198" t="s">
        <v>1305</v>
      </c>
      <c r="B16" s="1198"/>
      <c r="C16" s="1198"/>
      <c r="D16" s="1198"/>
      <c r="E16" s="1198"/>
      <c r="F16" s="1198"/>
      <c r="G16" s="1198"/>
      <c r="H16" s="1198"/>
      <c r="I16" s="1199"/>
      <c r="J16" s="1199"/>
      <c r="K16" s="1200"/>
      <c r="L16" s="741"/>
      <c r="M16" s="728"/>
      <c r="N16" s="727"/>
      <c r="O16" s="703"/>
      <c r="P16" s="703"/>
      <c r="Q16" s="703"/>
      <c r="R16" s="742"/>
      <c r="S16" s="716"/>
      <c r="T16" s="695"/>
      <c r="U16" s="695"/>
      <c r="V16" s="695"/>
    </row>
    <row r="17" spans="1:22" s="692" customFormat="1">
      <c r="A17" s="1234" t="s">
        <v>340</v>
      </c>
      <c r="B17" s="1237" t="s">
        <v>1306</v>
      </c>
      <c r="C17" s="688" t="s">
        <v>1327</v>
      </c>
      <c r="D17" s="1226" t="s">
        <v>1304</v>
      </c>
      <c r="E17" s="743">
        <f>SUM(E18:E20)</f>
        <v>3500</v>
      </c>
      <c r="F17" s="743">
        <f ca="1">SUM(F18:F20)</f>
        <v>4500</v>
      </c>
      <c r="G17" s="743">
        <v>0</v>
      </c>
      <c r="H17" s="743">
        <v>0</v>
      </c>
      <c r="I17" s="743">
        <f>SUM(I18:I20)</f>
        <v>3500</v>
      </c>
      <c r="J17" s="1217" t="s">
        <v>2123</v>
      </c>
      <c r="K17" s="1227" t="s">
        <v>2124</v>
      </c>
      <c r="L17" s="744"/>
      <c r="M17" s="695"/>
      <c r="N17" s="745"/>
      <c r="O17" s="746"/>
      <c r="P17" s="719"/>
      <c r="Q17" s="745"/>
      <c r="R17" s="703"/>
      <c r="S17" s="703"/>
      <c r="T17" s="703"/>
      <c r="U17" s="703"/>
      <c r="V17" s="703"/>
    </row>
    <row r="18" spans="1:22" ht="91.5" customHeight="1">
      <c r="A18" s="1235"/>
      <c r="B18" s="1238"/>
      <c r="C18" s="736" t="s">
        <v>2119</v>
      </c>
      <c r="D18" s="1223"/>
      <c r="E18" s="730">
        <f>H18+I18+G18</f>
        <v>1000</v>
      </c>
      <c r="F18" s="730">
        <f ca="1">ROUND(F17*0.58793,1)</f>
        <v>0</v>
      </c>
      <c r="G18" s="730">
        <f>ROUND(G17*0.58793,1)</f>
        <v>0</v>
      </c>
      <c r="H18" s="730">
        <f>ROUND(H17*0.58793,1)</f>
        <v>0</v>
      </c>
      <c r="I18" s="730">
        <v>1000</v>
      </c>
      <c r="J18" s="1218"/>
      <c r="K18" s="1240"/>
      <c r="L18" s="744"/>
      <c r="M18" s="695"/>
      <c r="N18" s="695"/>
      <c r="O18" s="695"/>
      <c r="P18" s="695"/>
      <c r="Q18" s="695"/>
      <c r="R18" s="695"/>
      <c r="S18" s="695"/>
      <c r="T18" s="695"/>
      <c r="U18" s="695"/>
      <c r="V18" s="695"/>
    </row>
    <row r="19" spans="1:22" ht="39" customHeight="1">
      <c r="A19" s="1235"/>
      <c r="B19" s="1238"/>
      <c r="C19" s="747" t="s">
        <v>32</v>
      </c>
      <c r="D19" s="1223"/>
      <c r="E19" s="730">
        <f>H19+I19+G19</f>
        <v>1000</v>
      </c>
      <c r="F19" s="730">
        <f ca="1">ROUND(F17*0.1766,1)</f>
        <v>0</v>
      </c>
      <c r="G19" s="730">
        <f>ROUND(G17*0.1766,1)</f>
        <v>0</v>
      </c>
      <c r="H19" s="730">
        <f>ROUND(H17*0.1766,1)</f>
        <v>0</v>
      </c>
      <c r="I19" s="730">
        <v>1000</v>
      </c>
      <c r="J19" s="1218"/>
      <c r="K19" s="1240"/>
      <c r="L19" s="744"/>
      <c r="M19" s="695"/>
      <c r="N19" s="695"/>
      <c r="O19" s="695"/>
      <c r="P19" s="695"/>
      <c r="Q19" s="695"/>
      <c r="R19" s="695"/>
      <c r="S19" s="695"/>
      <c r="T19" s="695"/>
      <c r="U19" s="695"/>
      <c r="V19" s="695"/>
    </row>
    <row r="20" spans="1:22" ht="55.5" customHeight="1">
      <c r="A20" s="1236"/>
      <c r="B20" s="1239"/>
      <c r="C20" s="688" t="s">
        <v>2120</v>
      </c>
      <c r="D20" s="1196"/>
      <c r="E20" s="730">
        <f>H20+I20+G20</f>
        <v>1500</v>
      </c>
      <c r="F20" s="734">
        <f ca="1">ROUND(F17*0.2355,1)</f>
        <v>0</v>
      </c>
      <c r="G20" s="734">
        <f>ROUND(G17*0.2355,1)</f>
        <v>0</v>
      </c>
      <c r="H20" s="734">
        <f>ROUND(H17*0.2355,1)</f>
        <v>0</v>
      </c>
      <c r="I20" s="730">
        <v>1500</v>
      </c>
      <c r="J20" s="1219"/>
      <c r="K20" s="1241"/>
      <c r="L20" s="744"/>
      <c r="M20" s="695"/>
      <c r="N20" s="695"/>
      <c r="O20" s="695"/>
      <c r="P20" s="695"/>
      <c r="Q20" s="695"/>
      <c r="R20" s="695"/>
      <c r="S20" s="695"/>
      <c r="T20" s="695"/>
      <c r="U20" s="695"/>
      <c r="V20" s="695"/>
    </row>
    <row r="21" spans="1:22">
      <c r="A21" s="1242" t="s">
        <v>1307</v>
      </c>
      <c r="B21" s="1242"/>
      <c r="C21" s="1242"/>
      <c r="D21" s="1242"/>
      <c r="E21" s="748">
        <f>SUM(E17+E12+E8)</f>
        <v>6750</v>
      </c>
      <c r="F21" s="748">
        <f ca="1">SUM(F17+F12+F8)</f>
        <v>7650</v>
      </c>
      <c r="G21" s="748">
        <f>SUM(G17+G12+G8)</f>
        <v>0</v>
      </c>
      <c r="H21" s="748">
        <f>SUM(H17+H12+H8)</f>
        <v>1950</v>
      </c>
      <c r="I21" s="748">
        <f>SUM(I17+I12+I8)</f>
        <v>4800</v>
      </c>
      <c r="J21" s="749"/>
      <c r="K21" s="750"/>
      <c r="L21" s="744"/>
      <c r="M21" s="695"/>
      <c r="N21" s="695"/>
      <c r="O21" s="695"/>
      <c r="P21" s="695"/>
    </row>
    <row r="22" spans="1:22" s="751" customFormat="1">
      <c r="A22" s="1257" t="s">
        <v>1308</v>
      </c>
      <c r="B22" s="1257"/>
      <c r="C22" s="1257"/>
      <c r="D22" s="1257"/>
      <c r="E22" s="1257"/>
      <c r="F22" s="1257"/>
      <c r="G22" s="1257"/>
      <c r="H22" s="1257"/>
      <c r="I22" s="1257"/>
      <c r="J22" s="1257"/>
      <c r="K22" s="1258"/>
      <c r="L22" s="733"/>
      <c r="M22" s="726"/>
      <c r="N22" s="726"/>
      <c r="O22" s="726"/>
      <c r="P22" s="726"/>
    </row>
    <row r="23" spans="1:22" s="751" customFormat="1">
      <c r="A23" s="1246" t="s">
        <v>41</v>
      </c>
      <c r="B23" s="1237" t="s">
        <v>1309</v>
      </c>
      <c r="C23" s="357" t="s">
        <v>1327</v>
      </c>
      <c r="D23" s="1226" t="s">
        <v>1304</v>
      </c>
      <c r="E23" s="752">
        <f>G23+H23+I23</f>
        <v>2000</v>
      </c>
      <c r="F23" s="753"/>
      <c r="G23" s="753">
        <v>0</v>
      </c>
      <c r="H23" s="753">
        <v>1700</v>
      </c>
      <c r="I23" s="753">
        <v>300</v>
      </c>
      <c r="J23" s="1217" t="s">
        <v>2125</v>
      </c>
      <c r="K23" s="1227" t="s">
        <v>1310</v>
      </c>
      <c r="L23" s="733"/>
      <c r="M23" s="726"/>
      <c r="N23" s="726"/>
      <c r="O23" s="726"/>
      <c r="P23" s="726"/>
    </row>
    <row r="24" spans="1:22" s="751" customFormat="1" ht="76.5">
      <c r="A24" s="1259"/>
      <c r="B24" s="1213"/>
      <c r="C24" s="729" t="s">
        <v>2126</v>
      </c>
      <c r="D24" s="1230"/>
      <c r="E24" s="730">
        <f>H24+I24+G24</f>
        <v>300</v>
      </c>
      <c r="F24" s="730">
        <f>ROUND(F23*0.58793,1)</f>
        <v>0</v>
      </c>
      <c r="G24" s="730">
        <f>ROUND(G23*0.58793,1)</f>
        <v>0</v>
      </c>
      <c r="H24" s="730">
        <v>0</v>
      </c>
      <c r="I24" s="730">
        <v>300</v>
      </c>
      <c r="J24" s="1218"/>
      <c r="K24" s="1232"/>
      <c r="L24" s="733"/>
      <c r="M24" s="726"/>
      <c r="N24" s="726"/>
      <c r="O24" s="726"/>
      <c r="P24" s="726"/>
    </row>
    <row r="25" spans="1:22" s="751" customFormat="1" ht="38.25">
      <c r="A25" s="1259"/>
      <c r="B25" s="1213"/>
      <c r="C25" s="747" t="s">
        <v>32</v>
      </c>
      <c r="D25" s="1230"/>
      <c r="E25" s="730">
        <v>0</v>
      </c>
      <c r="F25" s="730">
        <f>ROUND(F23*0.1766,1)</f>
        <v>0</v>
      </c>
      <c r="G25" s="730">
        <f>ROUND(G23*0.1766,1)</f>
        <v>0</v>
      </c>
      <c r="H25" s="730">
        <v>0</v>
      </c>
      <c r="I25" s="730">
        <v>0</v>
      </c>
      <c r="J25" s="1218"/>
      <c r="K25" s="1232"/>
      <c r="L25" s="733"/>
      <c r="M25" s="726"/>
      <c r="N25" s="726"/>
      <c r="O25" s="726"/>
      <c r="P25" s="726"/>
    </row>
    <row r="26" spans="1:22" s="751" customFormat="1" ht="51">
      <c r="A26" s="1260"/>
      <c r="B26" s="1214"/>
      <c r="C26" s="747" t="s">
        <v>2120</v>
      </c>
      <c r="D26" s="1231"/>
      <c r="E26" s="730">
        <v>1700</v>
      </c>
      <c r="F26" s="734">
        <f>ROUND(F23*0.2355,1)</f>
        <v>0</v>
      </c>
      <c r="G26" s="734">
        <f>ROUND(G23*0.2355,1)</f>
        <v>0</v>
      </c>
      <c r="H26" s="734">
        <v>1700</v>
      </c>
      <c r="I26" s="730">
        <v>0</v>
      </c>
      <c r="J26" s="1219"/>
      <c r="K26" s="1233"/>
      <c r="L26" s="733"/>
      <c r="M26" s="726"/>
      <c r="N26" s="726"/>
      <c r="O26" s="726"/>
      <c r="P26" s="726"/>
    </row>
    <row r="27" spans="1:22" s="751" customFormat="1">
      <c r="A27" s="1246" t="s">
        <v>43</v>
      </c>
      <c r="B27" s="1253" t="s">
        <v>1311</v>
      </c>
      <c r="C27" s="747" t="s">
        <v>1327</v>
      </c>
      <c r="D27" s="1226" t="s">
        <v>1304</v>
      </c>
      <c r="E27" s="743">
        <f>G27+H27+I27</f>
        <v>1800</v>
      </c>
      <c r="F27" s="753"/>
      <c r="G27" s="753">
        <v>0</v>
      </c>
      <c r="H27" s="743">
        <v>360</v>
      </c>
      <c r="I27" s="743">
        <v>1440</v>
      </c>
      <c r="J27" s="1217" t="s">
        <v>2127</v>
      </c>
      <c r="K27" s="1254" t="s">
        <v>2128</v>
      </c>
      <c r="L27" s="733"/>
      <c r="M27" s="726"/>
      <c r="N27" s="726"/>
      <c r="O27" s="726"/>
      <c r="P27" s="726"/>
    </row>
    <row r="28" spans="1:22" s="751" customFormat="1" ht="76.5">
      <c r="A28" s="1216"/>
      <c r="B28" s="1238"/>
      <c r="C28" s="729" t="s">
        <v>2126</v>
      </c>
      <c r="D28" s="1230"/>
      <c r="E28" s="730">
        <f>H28+I28+G28</f>
        <v>1800</v>
      </c>
      <c r="F28" s="730">
        <f>ROUND(F27*0.58793,1)</f>
        <v>0</v>
      </c>
      <c r="G28" s="730">
        <f>ROUND(G27*0.58793,1)</f>
        <v>0</v>
      </c>
      <c r="H28" s="730">
        <v>360</v>
      </c>
      <c r="I28" s="730">
        <v>1440</v>
      </c>
      <c r="J28" s="1218"/>
      <c r="K28" s="1255"/>
      <c r="L28" s="733"/>
      <c r="M28" s="726"/>
      <c r="N28" s="726"/>
      <c r="O28" s="726"/>
      <c r="P28" s="726"/>
    </row>
    <row r="29" spans="1:22" s="751" customFormat="1" ht="38.25">
      <c r="A29" s="1216"/>
      <c r="B29" s="1238"/>
      <c r="C29" s="747" t="s">
        <v>32</v>
      </c>
      <c r="D29" s="1230"/>
      <c r="E29" s="730">
        <v>0</v>
      </c>
      <c r="F29" s="730">
        <f>ROUND(F27*0.1766,1)</f>
        <v>0</v>
      </c>
      <c r="G29" s="730">
        <f>ROUND(G27*0.1766,1)</f>
        <v>0</v>
      </c>
      <c r="H29" s="730">
        <v>0</v>
      </c>
      <c r="I29" s="730">
        <v>0</v>
      </c>
      <c r="J29" s="1218"/>
      <c r="K29" s="1255"/>
      <c r="L29" s="733"/>
      <c r="M29" s="726"/>
      <c r="N29" s="726"/>
      <c r="O29" s="726"/>
      <c r="P29" s="726"/>
    </row>
    <row r="30" spans="1:22" s="751" customFormat="1" ht="51">
      <c r="A30" s="1188"/>
      <c r="B30" s="1239"/>
      <c r="C30" s="747" t="s">
        <v>2120</v>
      </c>
      <c r="D30" s="1231"/>
      <c r="E30" s="730">
        <v>0</v>
      </c>
      <c r="F30" s="734">
        <f>ROUND(F27*0.2355,1)</f>
        <v>0</v>
      </c>
      <c r="G30" s="734">
        <f>ROUND(G27*0.2355,1)</f>
        <v>0</v>
      </c>
      <c r="H30" s="734">
        <v>0</v>
      </c>
      <c r="I30" s="730">
        <v>0</v>
      </c>
      <c r="J30" s="1219"/>
      <c r="K30" s="1256"/>
      <c r="L30" s="754"/>
      <c r="M30" s="726"/>
      <c r="N30" s="726"/>
      <c r="O30" s="726"/>
      <c r="P30" s="726"/>
    </row>
    <row r="31" spans="1:22">
      <c r="A31" s="1242" t="s">
        <v>1312</v>
      </c>
      <c r="B31" s="1242"/>
      <c r="C31" s="1242"/>
      <c r="D31" s="1242"/>
      <c r="E31" s="417">
        <f>E27+E23</f>
        <v>3800</v>
      </c>
      <c r="F31" s="417">
        <f>F27+F23</f>
        <v>0</v>
      </c>
      <c r="G31" s="417">
        <f>G27+G23</f>
        <v>0</v>
      </c>
      <c r="H31" s="417">
        <f>H27+H23</f>
        <v>2060</v>
      </c>
      <c r="I31" s="417">
        <f>I27+I23</f>
        <v>1740</v>
      </c>
      <c r="J31" s="755"/>
      <c r="K31" s="756"/>
      <c r="L31" s="744"/>
      <c r="M31" s="695"/>
      <c r="N31" s="695"/>
      <c r="O31" s="695"/>
      <c r="P31" s="695"/>
    </row>
    <row r="32" spans="1:22">
      <c r="A32" s="1244" t="s">
        <v>1313</v>
      </c>
      <c r="B32" s="1244"/>
      <c r="C32" s="1244"/>
      <c r="D32" s="1244"/>
      <c r="E32" s="1244"/>
      <c r="F32" s="1244"/>
      <c r="G32" s="1244"/>
      <c r="H32" s="1244"/>
      <c r="I32" s="1244"/>
      <c r="J32" s="1244"/>
      <c r="K32" s="1245"/>
      <c r="L32" s="744"/>
      <c r="M32" s="695"/>
      <c r="N32" s="695"/>
      <c r="O32" s="695"/>
      <c r="P32" s="695"/>
    </row>
    <row r="33" spans="1:16">
      <c r="A33" s="1246" t="s">
        <v>79</v>
      </c>
      <c r="B33" s="1237" t="s">
        <v>2129</v>
      </c>
      <c r="C33" s="687" t="s">
        <v>1327</v>
      </c>
      <c r="D33" s="1226" t="s">
        <v>1304</v>
      </c>
      <c r="E33" s="752">
        <v>440</v>
      </c>
      <c r="F33" s="748"/>
      <c r="G33" s="417">
        <v>0</v>
      </c>
      <c r="H33" s="417">
        <v>0</v>
      </c>
      <c r="I33" s="417">
        <v>440</v>
      </c>
      <c r="J33" s="1217" t="s">
        <v>2125</v>
      </c>
      <c r="K33" s="1227" t="s">
        <v>1314</v>
      </c>
      <c r="L33" s="744"/>
      <c r="M33" s="695"/>
      <c r="N33" s="695"/>
      <c r="O33" s="695"/>
      <c r="P33" s="695"/>
    </row>
    <row r="34" spans="1:16" ht="94.5" customHeight="1">
      <c r="A34" s="1247"/>
      <c r="B34" s="1249"/>
      <c r="C34" s="729" t="s">
        <v>2119</v>
      </c>
      <c r="D34" s="1247"/>
      <c r="E34" s="730">
        <v>440</v>
      </c>
      <c r="F34" s="730">
        <f>ROUND(F33*0.58793,1)</f>
        <v>0</v>
      </c>
      <c r="G34" s="730">
        <f>ROUND(G33*0.58793,1)</f>
        <v>0</v>
      </c>
      <c r="H34" s="730">
        <f>ROUND(H33*0.58793,1)</f>
        <v>0</v>
      </c>
      <c r="I34" s="730">
        <v>440</v>
      </c>
      <c r="J34" s="1218"/>
      <c r="K34" s="1251"/>
      <c r="L34" s="744"/>
      <c r="M34" s="695"/>
      <c r="N34" s="695"/>
      <c r="O34" s="695"/>
      <c r="P34" s="695"/>
    </row>
    <row r="35" spans="1:16" ht="40.5" customHeight="1">
      <c r="A35" s="1247"/>
      <c r="B35" s="1249"/>
      <c r="C35" s="747" t="s">
        <v>32</v>
      </c>
      <c r="D35" s="1247"/>
      <c r="E35" s="730">
        <v>0</v>
      </c>
      <c r="F35" s="730">
        <f>ROUND(F33*0.1766,1)</f>
        <v>0</v>
      </c>
      <c r="G35" s="730">
        <f>ROUND(G33*0.1766,1)</f>
        <v>0</v>
      </c>
      <c r="H35" s="730">
        <f>ROUND(H33*0.1766,1)</f>
        <v>0</v>
      </c>
      <c r="I35" s="730">
        <v>0</v>
      </c>
      <c r="J35" s="1218"/>
      <c r="K35" s="1251"/>
      <c r="L35" s="744"/>
      <c r="M35" s="695"/>
      <c r="N35" s="695"/>
      <c r="O35" s="695"/>
      <c r="P35" s="695"/>
    </row>
    <row r="36" spans="1:16" ht="58.5" customHeight="1">
      <c r="A36" s="1248"/>
      <c r="B36" s="1250"/>
      <c r="C36" s="747" t="s">
        <v>2120</v>
      </c>
      <c r="D36" s="1248"/>
      <c r="E36" s="730">
        <f>H36+I36+G36</f>
        <v>0</v>
      </c>
      <c r="F36" s="734">
        <f>ROUND(F33*0.2355,1)</f>
        <v>0</v>
      </c>
      <c r="G36" s="734">
        <f>ROUND(G33*0.2355,1)</f>
        <v>0</v>
      </c>
      <c r="H36" s="734">
        <f>ROUND(H33*0.2355,1)</f>
        <v>0</v>
      </c>
      <c r="I36" s="730">
        <v>0</v>
      </c>
      <c r="J36" s="1219"/>
      <c r="K36" s="1252"/>
      <c r="L36" s="744"/>
      <c r="M36" s="695"/>
      <c r="N36" s="695"/>
      <c r="O36" s="695"/>
      <c r="P36" s="695"/>
    </row>
    <row r="37" spans="1:16">
      <c r="A37" s="1242" t="s">
        <v>1315</v>
      </c>
      <c r="B37" s="1242"/>
      <c r="C37" s="1242"/>
      <c r="D37" s="1242"/>
      <c r="E37" s="757">
        <f>E33</f>
        <v>440</v>
      </c>
      <c r="F37" s="757">
        <f>F36</f>
        <v>0</v>
      </c>
      <c r="G37" s="757">
        <v>0</v>
      </c>
      <c r="H37" s="757">
        <f>H36</f>
        <v>0</v>
      </c>
      <c r="I37" s="757">
        <f>I33</f>
        <v>440</v>
      </c>
      <c r="J37" s="758"/>
      <c r="K37" s="756"/>
      <c r="L37" s="744"/>
      <c r="M37" s="695"/>
      <c r="N37" s="695"/>
      <c r="O37" s="695"/>
      <c r="P37" s="695"/>
    </row>
    <row r="38" spans="1:16">
      <c r="A38" s="1242" t="s">
        <v>1316</v>
      </c>
      <c r="B38" s="1242"/>
      <c r="C38" s="1242"/>
      <c r="D38" s="1242"/>
      <c r="E38" s="757">
        <f>SUM(E21+E31+E37)</f>
        <v>10990</v>
      </c>
      <c r="F38" s="757">
        <f ca="1">SUM(F21+F31+F37)</f>
        <v>0</v>
      </c>
      <c r="G38" s="757">
        <f>SUM(G21+G31+G37)</f>
        <v>0</v>
      </c>
      <c r="H38" s="757">
        <f>SUM(H21+H31+H37)</f>
        <v>4010</v>
      </c>
      <c r="I38" s="757">
        <f>SUM(I21+I31+I37)</f>
        <v>6980</v>
      </c>
      <c r="J38" s="757"/>
      <c r="K38" s="756"/>
      <c r="L38" s="744"/>
      <c r="M38" s="695"/>
      <c r="N38" s="695"/>
      <c r="O38" s="695"/>
      <c r="P38" s="695"/>
    </row>
    <row r="39" spans="1:16">
      <c r="A39" s="1261" t="s">
        <v>2130</v>
      </c>
      <c r="B39" s="1262"/>
      <c r="C39" s="1262"/>
      <c r="D39" s="1263"/>
      <c r="E39" s="748">
        <f>SUM(E9+E13+E18+E24+E28+E34)</f>
        <v>6790</v>
      </c>
      <c r="F39" s="748">
        <f t="shared" ref="E39:I41" ca="1" si="0">SUM(F9+F13+F18+F24+F28+F34)</f>
        <v>7250</v>
      </c>
      <c r="G39" s="748">
        <f t="shared" si="0"/>
        <v>0</v>
      </c>
      <c r="H39" s="748">
        <f t="shared" si="0"/>
        <v>2310</v>
      </c>
      <c r="I39" s="748">
        <f t="shared" si="0"/>
        <v>4480</v>
      </c>
      <c r="J39" s="759"/>
      <c r="K39" s="760"/>
      <c r="L39" s="767"/>
      <c r="M39" s="695"/>
      <c r="N39" s="695"/>
      <c r="O39" s="695"/>
      <c r="P39" s="695"/>
    </row>
    <row r="40" spans="1:16">
      <c r="A40" s="1261" t="s">
        <v>2131</v>
      </c>
      <c r="B40" s="1262"/>
      <c r="C40" s="1262"/>
      <c r="D40" s="1263"/>
      <c r="E40" s="748">
        <f>SUM(E10+E14+E19+E25+E29+E35)</f>
        <v>1000</v>
      </c>
      <c r="F40" s="748">
        <f t="shared" ca="1" si="0"/>
        <v>1500</v>
      </c>
      <c r="G40" s="748">
        <f t="shared" si="0"/>
        <v>0</v>
      </c>
      <c r="H40" s="748">
        <f t="shared" si="0"/>
        <v>0</v>
      </c>
      <c r="I40" s="748">
        <f t="shared" si="0"/>
        <v>1000</v>
      </c>
      <c r="J40" s="759"/>
      <c r="K40" s="760"/>
      <c r="L40" s="767"/>
      <c r="M40" s="695"/>
      <c r="N40" s="695"/>
      <c r="O40" s="695"/>
      <c r="P40" s="695"/>
    </row>
    <row r="41" spans="1:16">
      <c r="A41" s="1261" t="s">
        <v>145</v>
      </c>
      <c r="B41" s="1262"/>
      <c r="C41" s="1262"/>
      <c r="D41" s="1263"/>
      <c r="E41" s="748">
        <f t="shared" si="0"/>
        <v>3200</v>
      </c>
      <c r="F41" s="748">
        <f t="shared" ca="1" si="0"/>
        <v>3200</v>
      </c>
      <c r="G41" s="748">
        <f t="shared" si="0"/>
        <v>0</v>
      </c>
      <c r="H41" s="748">
        <f t="shared" si="0"/>
        <v>1700</v>
      </c>
      <c r="I41" s="748">
        <f t="shared" si="0"/>
        <v>1500</v>
      </c>
      <c r="J41" s="761"/>
      <c r="K41" s="762"/>
      <c r="L41" s="767"/>
      <c r="M41" s="695"/>
      <c r="N41" s="695"/>
      <c r="O41" s="695"/>
      <c r="P41" s="695"/>
    </row>
    <row r="42" spans="1:16">
      <c r="A42" s="763"/>
      <c r="B42" s="763"/>
      <c r="C42" s="763"/>
      <c r="D42" s="763"/>
      <c r="E42" s="764"/>
      <c r="F42" s="764"/>
      <c r="G42" s="764"/>
      <c r="H42" s="764"/>
      <c r="I42" s="764"/>
      <c r="J42" s="764"/>
      <c r="K42" s="765"/>
    </row>
    <row r="44" spans="1:16">
      <c r="B44" s="766"/>
    </row>
    <row r="45" spans="1:16">
      <c r="E45" s="766"/>
    </row>
  </sheetData>
  <mergeCells count="52">
    <mergeCell ref="A37:D37"/>
    <mergeCell ref="A38:D38"/>
    <mergeCell ref="A39:D39"/>
    <mergeCell ref="A40:D40"/>
    <mergeCell ref="A41:D41"/>
    <mergeCell ref="A1:K1"/>
    <mergeCell ref="A32:K32"/>
    <mergeCell ref="A33:A36"/>
    <mergeCell ref="B33:B36"/>
    <mergeCell ref="D33:D36"/>
    <mergeCell ref="J33:J36"/>
    <mergeCell ref="K33:K36"/>
    <mergeCell ref="A27:A30"/>
    <mergeCell ref="B27:B30"/>
    <mergeCell ref="D27:D30"/>
    <mergeCell ref="J27:J30"/>
    <mergeCell ref="K27:K30"/>
    <mergeCell ref="A31:D31"/>
    <mergeCell ref="A22:K22"/>
    <mergeCell ref="A23:A26"/>
    <mergeCell ref="B23:B26"/>
    <mergeCell ref="D23:D26"/>
    <mergeCell ref="J23:J26"/>
    <mergeCell ref="K23:K26"/>
    <mergeCell ref="A17:A20"/>
    <mergeCell ref="B17:B20"/>
    <mergeCell ref="D17:D20"/>
    <mergeCell ref="J17:J20"/>
    <mergeCell ref="K17:K20"/>
    <mergeCell ref="A21:D21"/>
    <mergeCell ref="A16:K16"/>
    <mergeCell ref="A6:K6"/>
    <mergeCell ref="A7:K7"/>
    <mergeCell ref="A8:A11"/>
    <mergeCell ref="B8:B11"/>
    <mergeCell ref="D8:D11"/>
    <mergeCell ref="J8:J11"/>
    <mergeCell ref="K8:K11"/>
    <mergeCell ref="A12:A15"/>
    <mergeCell ref="B12:B15"/>
    <mergeCell ref="D12:D15"/>
    <mergeCell ref="J12:J15"/>
    <mergeCell ref="K12:K15"/>
    <mergeCell ref="A2:K2"/>
    <mergeCell ref="A3:A4"/>
    <mergeCell ref="B3:B4"/>
    <mergeCell ref="C3:C4"/>
    <mergeCell ref="D3:D4"/>
    <mergeCell ref="E3:E4"/>
    <mergeCell ref="F3:I3"/>
    <mergeCell ref="J3:J4"/>
    <mergeCell ref="K3:K4"/>
  </mergeCells>
  <pageMargins left="0.7" right="0.7" top="0.75" bottom="0.75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58"/>
  <sheetViews>
    <sheetView zoomScale="75" zoomScaleNormal="75" workbookViewId="0">
      <selection activeCell="E299" sqref="E299"/>
    </sheetView>
  </sheetViews>
  <sheetFormatPr defaultRowHeight="15"/>
  <cols>
    <col min="1" max="1" width="5.85546875" customWidth="1"/>
    <col min="2" max="2" width="31.5703125" customWidth="1"/>
    <col min="3" max="3" width="9.28515625" customWidth="1"/>
    <col min="4" max="4" width="8.85546875" customWidth="1"/>
    <col min="5" max="5" width="12.42578125" customWidth="1"/>
    <col min="9" max="9" width="14.140625" customWidth="1"/>
    <col min="10" max="10" width="10.85546875" customWidth="1"/>
    <col min="16" max="16" width="10.42578125" customWidth="1"/>
  </cols>
  <sheetData>
    <row r="1" spans="1:17" ht="60.75" customHeight="1">
      <c r="A1" s="810" t="s">
        <v>1555</v>
      </c>
      <c r="B1" s="810"/>
      <c r="C1" s="810"/>
      <c r="D1" s="810"/>
      <c r="E1" s="810"/>
      <c r="F1" s="810"/>
      <c r="G1" s="810"/>
      <c r="H1" s="810"/>
      <c r="I1" s="810"/>
      <c r="J1" s="810"/>
      <c r="K1" s="810"/>
      <c r="L1" s="810"/>
      <c r="M1" s="810"/>
      <c r="N1" s="810"/>
      <c r="O1" s="810"/>
      <c r="P1" s="810"/>
      <c r="Q1" s="810"/>
    </row>
    <row r="3" spans="1:17">
      <c r="P3" s="1302" t="s">
        <v>478</v>
      </c>
      <c r="Q3" s="1302"/>
    </row>
    <row r="4" spans="1:17" ht="38.25" customHeight="1">
      <c r="A4" s="969" t="s">
        <v>0</v>
      </c>
      <c r="B4" s="969" t="s">
        <v>476</v>
      </c>
      <c r="C4" s="969" t="s">
        <v>477</v>
      </c>
      <c r="D4" s="969"/>
      <c r="E4" s="969" t="s">
        <v>512</v>
      </c>
      <c r="F4" s="969" t="s">
        <v>513</v>
      </c>
      <c r="G4" s="969"/>
      <c r="H4" s="969"/>
      <c r="I4" s="969" t="s">
        <v>479</v>
      </c>
      <c r="J4" s="969"/>
      <c r="K4" s="969"/>
      <c r="L4" s="969"/>
      <c r="M4" s="969"/>
      <c r="N4" s="969"/>
      <c r="O4" s="969"/>
      <c r="P4" s="969" t="s">
        <v>514</v>
      </c>
      <c r="Q4" s="969"/>
    </row>
    <row r="5" spans="1:17" ht="22.5" customHeight="1">
      <c r="A5" s="969"/>
      <c r="B5" s="969"/>
      <c r="C5" s="969"/>
      <c r="D5" s="969"/>
      <c r="E5" s="969"/>
      <c r="F5" s="969" t="s">
        <v>480</v>
      </c>
      <c r="G5" s="969" t="s">
        <v>481</v>
      </c>
      <c r="H5" s="969" t="s">
        <v>39</v>
      </c>
      <c r="I5" s="969" t="s">
        <v>482</v>
      </c>
      <c r="J5" s="969" t="s">
        <v>483</v>
      </c>
      <c r="K5" s="969" t="s">
        <v>484</v>
      </c>
      <c r="L5" s="969" t="s">
        <v>485</v>
      </c>
      <c r="M5" s="969"/>
      <c r="N5" s="969"/>
      <c r="O5" s="969" t="s">
        <v>145</v>
      </c>
      <c r="P5" s="969" t="s">
        <v>480</v>
      </c>
      <c r="Q5" s="969" t="s">
        <v>481</v>
      </c>
    </row>
    <row r="6" spans="1:17" ht="6.75" customHeight="1">
      <c r="A6" s="969"/>
      <c r="B6" s="969"/>
      <c r="C6" s="969"/>
      <c r="D6" s="969"/>
      <c r="E6" s="969"/>
      <c r="F6" s="969"/>
      <c r="G6" s="969"/>
      <c r="H6" s="969"/>
      <c r="I6" s="969"/>
      <c r="J6" s="969"/>
      <c r="K6" s="969"/>
      <c r="L6" s="969"/>
      <c r="M6" s="969"/>
      <c r="N6" s="969"/>
      <c r="O6" s="969"/>
      <c r="P6" s="969"/>
      <c r="Q6" s="969"/>
    </row>
    <row r="7" spans="1:17">
      <c r="A7" s="227">
        <v>1</v>
      </c>
      <c r="B7" s="227">
        <v>2</v>
      </c>
      <c r="C7" s="969">
        <v>3</v>
      </c>
      <c r="D7" s="969"/>
      <c r="E7" s="227">
        <v>5</v>
      </c>
      <c r="F7" s="227">
        <v>6</v>
      </c>
      <c r="G7" s="227">
        <v>7</v>
      </c>
      <c r="H7" s="227">
        <v>8</v>
      </c>
      <c r="I7" s="227">
        <v>9</v>
      </c>
      <c r="J7" s="227">
        <v>10</v>
      </c>
      <c r="K7" s="227">
        <v>11</v>
      </c>
      <c r="L7" s="969">
        <v>12</v>
      </c>
      <c r="M7" s="969"/>
      <c r="N7" s="969"/>
      <c r="O7" s="227">
        <v>13</v>
      </c>
      <c r="P7" s="227">
        <v>14</v>
      </c>
      <c r="Q7" s="227">
        <v>15</v>
      </c>
    </row>
    <row r="8" spans="1:17" ht="15.75" thickBot="1">
      <c r="A8" s="1291" t="s">
        <v>486</v>
      </c>
      <c r="B8" s="1292"/>
      <c r="C8" s="1292"/>
      <c r="D8" s="1292"/>
      <c r="E8" s="1292"/>
      <c r="F8" s="1292"/>
      <c r="G8" s="1292"/>
      <c r="H8" s="1292"/>
      <c r="I8" s="1292"/>
      <c r="J8" s="1292"/>
      <c r="K8" s="1292"/>
      <c r="L8" s="1292"/>
      <c r="M8" s="1292"/>
      <c r="N8" s="1292"/>
      <c r="O8" s="1292"/>
      <c r="P8" s="1292"/>
      <c r="Q8" s="1293"/>
    </row>
    <row r="9" spans="1:17" ht="86.25" customHeight="1" thickBot="1">
      <c r="A9" s="151">
        <v>1</v>
      </c>
      <c r="B9" s="230" t="s">
        <v>487</v>
      </c>
      <c r="C9" s="1284">
        <v>2005</v>
      </c>
      <c r="D9" s="1285"/>
      <c r="E9" s="228">
        <v>0.7</v>
      </c>
      <c r="F9" s="228">
        <v>0.18</v>
      </c>
      <c r="G9" s="228">
        <v>1.75</v>
      </c>
      <c r="H9" s="233">
        <v>1.93</v>
      </c>
      <c r="I9" s="228" t="s">
        <v>223</v>
      </c>
      <c r="J9" s="228" t="s">
        <v>223</v>
      </c>
      <c r="K9" s="161"/>
      <c r="L9" s="1294"/>
      <c r="M9" s="1295"/>
      <c r="N9" s="1298">
        <v>1.93</v>
      </c>
      <c r="O9" s="1299"/>
      <c r="P9" s="230">
        <v>2011</v>
      </c>
      <c r="Q9" s="230" t="s">
        <v>320</v>
      </c>
    </row>
    <row r="10" spans="1:17">
      <c r="A10" s="933">
        <v>2</v>
      </c>
      <c r="B10" s="152" t="s">
        <v>488</v>
      </c>
      <c r="C10" s="1300"/>
      <c r="D10" s="955"/>
      <c r="E10" s="234"/>
      <c r="F10" s="234"/>
      <c r="G10" s="234"/>
      <c r="H10" s="150"/>
      <c r="I10" s="234"/>
      <c r="J10" s="234"/>
      <c r="K10" s="159"/>
      <c r="L10" s="954"/>
      <c r="M10" s="955"/>
      <c r="N10" s="954" t="s">
        <v>158</v>
      </c>
      <c r="O10" s="955"/>
      <c r="P10" s="952" t="s">
        <v>490</v>
      </c>
      <c r="Q10" s="952" t="s">
        <v>320</v>
      </c>
    </row>
    <row r="11" spans="1:17" ht="17.25" customHeight="1" thickBot="1">
      <c r="A11" s="933"/>
      <c r="B11" s="149" t="s">
        <v>489</v>
      </c>
      <c r="C11" s="1301">
        <v>2006</v>
      </c>
      <c r="D11" s="1285"/>
      <c r="E11" s="466">
        <v>5</v>
      </c>
      <c r="F11" s="466" t="s">
        <v>223</v>
      </c>
      <c r="G11" s="466">
        <v>12.5</v>
      </c>
      <c r="H11" s="467">
        <v>12.5</v>
      </c>
      <c r="I11" s="466">
        <v>3.125</v>
      </c>
      <c r="J11" s="466">
        <v>3.125</v>
      </c>
      <c r="K11" s="466">
        <v>3.125</v>
      </c>
      <c r="L11" s="1286">
        <v>3.125</v>
      </c>
      <c r="M11" s="1287"/>
      <c r="N11" s="1286" t="s">
        <v>223</v>
      </c>
      <c r="O11" s="1287"/>
      <c r="P11" s="1283"/>
      <c r="Q11" s="1283"/>
    </row>
    <row r="12" spans="1:17">
      <c r="A12" s="953">
        <v>3</v>
      </c>
      <c r="B12" s="234" t="s">
        <v>491</v>
      </c>
      <c r="C12" s="954"/>
      <c r="D12" s="955"/>
      <c r="E12" s="468"/>
      <c r="F12" s="468"/>
      <c r="G12" s="468"/>
      <c r="H12" s="469"/>
      <c r="I12" s="468" t="s">
        <v>158</v>
      </c>
      <c r="J12" s="468"/>
      <c r="K12" s="468"/>
      <c r="L12" s="1279"/>
      <c r="M12" s="1280"/>
      <c r="N12" s="1279"/>
      <c r="O12" s="1280"/>
      <c r="P12" s="952" t="s">
        <v>494</v>
      </c>
      <c r="Q12" s="952" t="s">
        <v>495</v>
      </c>
    </row>
    <row r="13" spans="1:17" ht="18.75" customHeight="1" thickBot="1">
      <c r="A13" s="1283"/>
      <c r="B13" s="229" t="s">
        <v>492</v>
      </c>
      <c r="C13" s="1284" t="s">
        <v>493</v>
      </c>
      <c r="D13" s="1285"/>
      <c r="E13" s="466">
        <v>5.5</v>
      </c>
      <c r="F13" s="466">
        <v>1.38</v>
      </c>
      <c r="G13" s="466">
        <v>13.75</v>
      </c>
      <c r="H13" s="467">
        <v>15.13</v>
      </c>
      <c r="I13" s="466" t="s">
        <v>223</v>
      </c>
      <c r="J13" s="466" t="s">
        <v>223</v>
      </c>
      <c r="K13" s="466" t="s">
        <v>223</v>
      </c>
      <c r="L13" s="1286" t="s">
        <v>223</v>
      </c>
      <c r="M13" s="1287"/>
      <c r="N13" s="1286">
        <v>15.13</v>
      </c>
      <c r="O13" s="1287"/>
      <c r="P13" s="1283"/>
      <c r="Q13" s="1283"/>
    </row>
    <row r="14" spans="1:17" ht="18" customHeight="1">
      <c r="A14" s="952">
        <v>4</v>
      </c>
      <c r="B14" s="234" t="s">
        <v>496</v>
      </c>
      <c r="C14" s="954"/>
      <c r="D14" s="955"/>
      <c r="E14" s="468"/>
      <c r="F14" s="468"/>
      <c r="G14" s="468"/>
      <c r="H14" s="469"/>
      <c r="I14" s="468" t="s">
        <v>158</v>
      </c>
      <c r="J14" s="468"/>
      <c r="K14" s="468"/>
      <c r="L14" s="1279"/>
      <c r="M14" s="1280"/>
      <c r="N14" s="1279" t="s">
        <v>158</v>
      </c>
      <c r="O14" s="1280"/>
      <c r="P14" s="952">
        <v>2012</v>
      </c>
      <c r="Q14" s="952" t="s">
        <v>494</v>
      </c>
    </row>
    <row r="15" spans="1:17" ht="17.25" customHeight="1" thickBot="1">
      <c r="A15" s="1283"/>
      <c r="B15" s="229" t="s">
        <v>497</v>
      </c>
      <c r="C15" s="1284" t="s">
        <v>498</v>
      </c>
      <c r="D15" s="1285"/>
      <c r="E15" s="466">
        <v>6.3</v>
      </c>
      <c r="F15" s="466">
        <v>1.58</v>
      </c>
      <c r="G15" s="466">
        <v>15.75</v>
      </c>
      <c r="H15" s="467">
        <v>17.329999999999998</v>
      </c>
      <c r="I15" s="466" t="s">
        <v>223</v>
      </c>
      <c r="J15" s="466" t="s">
        <v>223</v>
      </c>
      <c r="K15" s="466" t="s">
        <v>223</v>
      </c>
      <c r="L15" s="1296" t="s">
        <v>223</v>
      </c>
      <c r="M15" s="1297"/>
      <c r="N15" s="1286">
        <v>17.329999999999998</v>
      </c>
      <c r="O15" s="1287"/>
      <c r="P15" s="1283"/>
      <c r="Q15" s="1283"/>
    </row>
    <row r="16" spans="1:17" ht="14.25" customHeight="1">
      <c r="A16" s="952">
        <v>5</v>
      </c>
      <c r="B16" s="234" t="s">
        <v>499</v>
      </c>
      <c r="C16" s="954"/>
      <c r="D16" s="955"/>
      <c r="E16" s="468"/>
      <c r="F16" s="468"/>
      <c r="G16" s="468"/>
      <c r="H16" s="469"/>
      <c r="I16" s="468" t="s">
        <v>158</v>
      </c>
      <c r="J16" s="468"/>
      <c r="K16" s="468"/>
      <c r="L16" s="1279"/>
      <c r="M16" s="1280"/>
      <c r="N16" s="1279"/>
      <c r="O16" s="1280"/>
      <c r="P16" s="952" t="s">
        <v>320</v>
      </c>
      <c r="Q16" s="952" t="s">
        <v>494</v>
      </c>
    </row>
    <row r="17" spans="1:17" ht="17.25" customHeight="1" thickBot="1">
      <c r="A17" s="1283"/>
      <c r="B17" s="229" t="s">
        <v>492</v>
      </c>
      <c r="C17" s="1284" t="s">
        <v>500</v>
      </c>
      <c r="D17" s="1285"/>
      <c r="E17" s="466">
        <v>3</v>
      </c>
      <c r="F17" s="466">
        <v>0.75</v>
      </c>
      <c r="G17" s="466">
        <v>7.5</v>
      </c>
      <c r="H17" s="467">
        <v>8.25</v>
      </c>
      <c r="I17" s="466" t="s">
        <v>223</v>
      </c>
      <c r="J17" s="466" t="s">
        <v>223</v>
      </c>
      <c r="K17" s="466" t="s">
        <v>223</v>
      </c>
      <c r="L17" s="1286" t="s">
        <v>223</v>
      </c>
      <c r="M17" s="1287"/>
      <c r="N17" s="1286">
        <v>8.25</v>
      </c>
      <c r="O17" s="1287"/>
      <c r="P17" s="1283"/>
      <c r="Q17" s="1283"/>
    </row>
    <row r="18" spans="1:17" ht="18" customHeight="1">
      <c r="A18" s="952">
        <v>6</v>
      </c>
      <c r="B18" s="234" t="s">
        <v>501</v>
      </c>
      <c r="C18" s="954" t="s">
        <v>158</v>
      </c>
      <c r="D18" s="955"/>
      <c r="E18" s="468"/>
      <c r="F18" s="468"/>
      <c r="G18" s="468"/>
      <c r="H18" s="469"/>
      <c r="I18" s="468" t="s">
        <v>158</v>
      </c>
      <c r="J18" s="468"/>
      <c r="K18" s="468"/>
      <c r="L18" s="1279"/>
      <c r="M18" s="1280"/>
      <c r="N18" s="1279" t="s">
        <v>158</v>
      </c>
      <c r="O18" s="1280"/>
      <c r="P18" s="952">
        <v>2011</v>
      </c>
      <c r="Q18" s="952" t="s">
        <v>320</v>
      </c>
    </row>
    <row r="19" spans="1:17" ht="19.5" customHeight="1" thickBot="1">
      <c r="A19" s="1283"/>
      <c r="B19" s="229" t="s">
        <v>497</v>
      </c>
      <c r="C19" s="1284">
        <v>2009</v>
      </c>
      <c r="D19" s="1285"/>
      <c r="E19" s="466">
        <v>3.8</v>
      </c>
      <c r="F19" s="466">
        <v>1.1499999999999999</v>
      </c>
      <c r="G19" s="466">
        <v>10.35</v>
      </c>
      <c r="H19" s="467">
        <v>11.5</v>
      </c>
      <c r="I19" s="466" t="s">
        <v>223</v>
      </c>
      <c r="J19" s="466" t="s">
        <v>223</v>
      </c>
      <c r="K19" s="466" t="s">
        <v>223</v>
      </c>
      <c r="L19" s="1286" t="s">
        <v>223</v>
      </c>
      <c r="M19" s="1287"/>
      <c r="N19" s="1286">
        <v>11.5</v>
      </c>
      <c r="O19" s="1287"/>
      <c r="P19" s="1283"/>
      <c r="Q19" s="1283"/>
    </row>
    <row r="20" spans="1:17" ht="15.75" thickBot="1">
      <c r="A20" s="1291" t="s">
        <v>502</v>
      </c>
      <c r="B20" s="1292"/>
      <c r="C20" s="1293"/>
      <c r="D20" s="1286">
        <v>24.3</v>
      </c>
      <c r="E20" s="1287"/>
      <c r="F20" s="466">
        <v>5.66</v>
      </c>
      <c r="G20" s="466">
        <v>61.6</v>
      </c>
      <c r="H20" s="467">
        <v>67.260000000000005</v>
      </c>
      <c r="I20" s="466" t="s">
        <v>503</v>
      </c>
      <c r="J20" s="466" t="s">
        <v>223</v>
      </c>
      <c r="K20" s="466" t="s">
        <v>223</v>
      </c>
      <c r="L20" s="1286"/>
      <c r="M20" s="1287"/>
      <c r="N20" s="1286">
        <v>54.14</v>
      </c>
      <c r="O20" s="1287"/>
      <c r="P20" s="231"/>
      <c r="Q20" s="231"/>
    </row>
    <row r="21" spans="1:17">
      <c r="A21" s="1288"/>
      <c r="B21" s="1289"/>
      <c r="C21" s="1289"/>
      <c r="D21" s="1289"/>
      <c r="E21" s="1289"/>
      <c r="F21" s="1289"/>
      <c r="G21" s="1289"/>
      <c r="H21" s="1289"/>
      <c r="I21" s="1289"/>
      <c r="J21" s="1289"/>
      <c r="K21" s="1289"/>
      <c r="L21" s="1289"/>
      <c r="M21" s="1289"/>
      <c r="N21" s="1289"/>
      <c r="O21" s="1289"/>
      <c r="P21" s="1289"/>
      <c r="Q21" s="1290"/>
    </row>
    <row r="22" spans="1:17" ht="15.75" thickBot="1">
      <c r="A22" s="1291" t="s">
        <v>504</v>
      </c>
      <c r="B22" s="1292"/>
      <c r="C22" s="1292"/>
      <c r="D22" s="1292"/>
      <c r="E22" s="1292"/>
      <c r="F22" s="1292"/>
      <c r="G22" s="1292"/>
      <c r="H22" s="1292"/>
      <c r="I22" s="1292"/>
      <c r="J22" s="1292"/>
      <c r="K22" s="1292"/>
      <c r="L22" s="1292"/>
      <c r="M22" s="1292"/>
      <c r="N22" s="1292"/>
      <c r="O22" s="1292"/>
      <c r="P22" s="1292"/>
      <c r="Q22" s="1293"/>
    </row>
    <row r="23" spans="1:17" ht="14.25" customHeight="1">
      <c r="A23" s="232"/>
      <c r="B23" s="234" t="s">
        <v>505</v>
      </c>
      <c r="C23" s="954"/>
      <c r="D23" s="955"/>
      <c r="E23" s="235"/>
      <c r="F23" s="235"/>
      <c r="G23" s="235"/>
      <c r="H23" s="160"/>
      <c r="I23" s="235" t="s">
        <v>158</v>
      </c>
      <c r="J23" s="235"/>
      <c r="K23" s="1294"/>
      <c r="L23" s="1295"/>
      <c r="M23" s="235"/>
      <c r="N23" s="1294"/>
      <c r="O23" s="1295"/>
      <c r="P23" s="952" t="s">
        <v>494</v>
      </c>
      <c r="Q23" s="952" t="s">
        <v>495</v>
      </c>
    </row>
    <row r="24" spans="1:17" ht="17.25" customHeight="1" thickBot="1">
      <c r="A24" s="231">
        <v>1</v>
      </c>
      <c r="B24" s="229" t="s">
        <v>506</v>
      </c>
      <c r="C24" s="1284">
        <v>2007</v>
      </c>
      <c r="D24" s="1285"/>
      <c r="E24" s="466">
        <v>6.8</v>
      </c>
      <c r="F24" s="466">
        <v>1.7</v>
      </c>
      <c r="G24" s="466">
        <v>17</v>
      </c>
      <c r="H24" s="467">
        <v>18.7</v>
      </c>
      <c r="I24" s="466" t="s">
        <v>223</v>
      </c>
      <c r="J24" s="466" t="s">
        <v>223</v>
      </c>
      <c r="K24" s="1286" t="s">
        <v>223</v>
      </c>
      <c r="L24" s="1287"/>
      <c r="M24" s="466" t="s">
        <v>503</v>
      </c>
      <c r="N24" s="1286">
        <v>18.7</v>
      </c>
      <c r="O24" s="1287"/>
      <c r="P24" s="1283"/>
      <c r="Q24" s="1283"/>
    </row>
    <row r="25" spans="1:17" ht="18" customHeight="1">
      <c r="A25" s="232"/>
      <c r="B25" s="234" t="s">
        <v>507</v>
      </c>
      <c r="C25" s="954"/>
      <c r="D25" s="955"/>
      <c r="E25" s="468"/>
      <c r="F25" s="468"/>
      <c r="G25" s="468"/>
      <c r="H25" s="469"/>
      <c r="I25" s="468" t="s">
        <v>158</v>
      </c>
      <c r="J25" s="468"/>
      <c r="K25" s="1279"/>
      <c r="L25" s="1280"/>
      <c r="M25" s="468"/>
      <c r="N25" s="1279"/>
      <c r="O25" s="1280"/>
      <c r="P25" s="952">
        <v>2011</v>
      </c>
      <c r="Q25" s="952" t="s">
        <v>320</v>
      </c>
    </row>
    <row r="26" spans="1:17" ht="18.75" customHeight="1" thickBot="1">
      <c r="A26" s="231">
        <v>2</v>
      </c>
      <c r="B26" s="229" t="s">
        <v>508</v>
      </c>
      <c r="C26" s="1284">
        <v>2006</v>
      </c>
      <c r="D26" s="1285"/>
      <c r="E26" s="466">
        <v>7.1</v>
      </c>
      <c r="F26" s="466">
        <v>1.8</v>
      </c>
      <c r="G26" s="466">
        <v>19.5</v>
      </c>
      <c r="H26" s="467">
        <v>21.3</v>
      </c>
      <c r="I26" s="466" t="s">
        <v>223</v>
      </c>
      <c r="J26" s="466" t="s">
        <v>223</v>
      </c>
      <c r="K26" s="1286" t="s">
        <v>223</v>
      </c>
      <c r="L26" s="1287"/>
      <c r="M26" s="466">
        <v>0.1</v>
      </c>
      <c r="N26" s="1286">
        <v>21.2</v>
      </c>
      <c r="O26" s="1287"/>
      <c r="P26" s="1283"/>
      <c r="Q26" s="1283"/>
    </row>
    <row r="27" spans="1:17" ht="15" customHeight="1">
      <c r="A27" s="232"/>
      <c r="B27" s="234" t="s">
        <v>509</v>
      </c>
      <c r="C27" s="954"/>
      <c r="D27" s="955"/>
      <c r="E27" s="468"/>
      <c r="F27" s="468"/>
      <c r="G27" s="468"/>
      <c r="H27" s="469"/>
      <c r="I27" s="468" t="s">
        <v>158</v>
      </c>
      <c r="J27" s="468"/>
      <c r="K27" s="1279"/>
      <c r="L27" s="1280"/>
      <c r="M27" s="468"/>
      <c r="N27" s="1279"/>
      <c r="O27" s="1280"/>
      <c r="P27" s="952">
        <v>2011</v>
      </c>
      <c r="Q27" s="952" t="s">
        <v>320</v>
      </c>
    </row>
    <row r="28" spans="1:17" ht="17.25" customHeight="1" thickBot="1">
      <c r="A28" s="232">
        <v>3</v>
      </c>
      <c r="B28" s="234" t="s">
        <v>492</v>
      </c>
      <c r="C28" s="956">
        <v>2007</v>
      </c>
      <c r="D28" s="957"/>
      <c r="E28" s="468">
        <v>4.9000000000000004</v>
      </c>
      <c r="F28" s="468">
        <v>1.5</v>
      </c>
      <c r="G28" s="468">
        <v>14.7</v>
      </c>
      <c r="H28" s="469">
        <v>16.2</v>
      </c>
      <c r="I28" s="468" t="s">
        <v>223</v>
      </c>
      <c r="J28" s="468" t="s">
        <v>223</v>
      </c>
      <c r="K28" s="1281" t="s">
        <v>503</v>
      </c>
      <c r="L28" s="1282"/>
      <c r="M28" s="468" t="s">
        <v>223</v>
      </c>
      <c r="N28" s="1281">
        <v>16.2</v>
      </c>
      <c r="O28" s="1282"/>
      <c r="P28" s="953"/>
      <c r="Q28" s="953"/>
    </row>
    <row r="29" spans="1:17">
      <c r="A29" s="1273" t="s">
        <v>510</v>
      </c>
      <c r="B29" s="1274"/>
      <c r="C29" s="1274"/>
      <c r="D29" s="1275">
        <v>19.600000000000001</v>
      </c>
      <c r="E29" s="1275"/>
      <c r="F29" s="458">
        <v>5</v>
      </c>
      <c r="G29" s="458">
        <v>53.9</v>
      </c>
      <c r="H29" s="470">
        <v>58.9</v>
      </c>
      <c r="I29" s="458" t="s">
        <v>223</v>
      </c>
      <c r="J29" s="458" t="s">
        <v>223</v>
      </c>
      <c r="K29" s="1275" t="s">
        <v>223</v>
      </c>
      <c r="L29" s="1275"/>
      <c r="M29" s="458" t="s">
        <v>503</v>
      </c>
      <c r="N29" s="1275">
        <v>56.2</v>
      </c>
      <c r="O29" s="1275"/>
      <c r="P29" s="90"/>
      <c r="Q29" s="153"/>
    </row>
    <row r="30" spans="1:17" ht="15.75" thickBot="1">
      <c r="A30" s="1276" t="s">
        <v>511</v>
      </c>
      <c r="B30" s="1277"/>
      <c r="C30" s="1277"/>
      <c r="D30" s="1278">
        <v>43.1</v>
      </c>
      <c r="E30" s="1278"/>
      <c r="F30" s="471">
        <v>10.039999999999999</v>
      </c>
      <c r="G30" s="471">
        <v>112.8</v>
      </c>
      <c r="H30" s="471">
        <v>122.84</v>
      </c>
      <c r="I30" s="471">
        <v>3.125</v>
      </c>
      <c r="J30" s="471">
        <v>3.125</v>
      </c>
      <c r="K30" s="1278">
        <v>3.125</v>
      </c>
      <c r="L30" s="1278"/>
      <c r="M30" s="471">
        <v>3.2250000000000001</v>
      </c>
      <c r="N30" s="1278">
        <v>110.24</v>
      </c>
      <c r="O30" s="1278"/>
      <c r="P30" s="154"/>
      <c r="Q30" s="155"/>
    </row>
    <row r="31" spans="1:17" ht="76.5" customHeight="1"/>
    <row r="32" spans="1:17" ht="20.25" customHeight="1">
      <c r="H32" s="1272" t="s">
        <v>535</v>
      </c>
      <c r="I32" s="1272"/>
    </row>
    <row r="33" spans="1:9" ht="15.75" thickBot="1">
      <c r="I33" s="158" t="s">
        <v>536</v>
      </c>
    </row>
    <row r="34" spans="1:9" ht="16.5" thickBot="1">
      <c r="A34" s="1268" t="s">
        <v>515</v>
      </c>
      <c r="B34" s="1268" t="s">
        <v>516</v>
      </c>
      <c r="C34" s="1268" t="s">
        <v>517</v>
      </c>
      <c r="D34" s="1268" t="s">
        <v>518</v>
      </c>
      <c r="E34" s="946" t="s">
        <v>519</v>
      </c>
      <c r="F34" s="1099"/>
      <c r="G34" s="1099"/>
      <c r="H34" s="947"/>
      <c r="I34" s="1268" t="s">
        <v>403</v>
      </c>
    </row>
    <row r="35" spans="1:9" ht="16.5" thickBot="1">
      <c r="A35" s="1269"/>
      <c r="B35" s="1269"/>
      <c r="C35" s="1269"/>
      <c r="D35" s="1269"/>
      <c r="E35" s="220">
        <v>2011</v>
      </c>
      <c r="F35" s="220">
        <v>2012</v>
      </c>
      <c r="G35" s="220">
        <v>2013</v>
      </c>
      <c r="H35" s="220">
        <v>2014</v>
      </c>
      <c r="I35" s="1269"/>
    </row>
    <row r="36" spans="1:9" ht="16.5" thickBot="1">
      <c r="A36" s="1264">
        <v>1</v>
      </c>
      <c r="B36" s="985" t="s">
        <v>520</v>
      </c>
      <c r="C36" s="1266">
        <v>1.93</v>
      </c>
      <c r="D36" s="184" t="s">
        <v>480</v>
      </c>
      <c r="E36" s="31">
        <v>0.18</v>
      </c>
      <c r="F36" s="31"/>
      <c r="G36" s="31"/>
      <c r="H36" s="31"/>
      <c r="I36" s="164">
        <v>2011</v>
      </c>
    </row>
    <row r="37" spans="1:9" ht="16.5" thickBot="1">
      <c r="A37" s="1265"/>
      <c r="B37" s="986"/>
      <c r="C37" s="1267"/>
      <c r="D37" s="184" t="s">
        <v>481</v>
      </c>
      <c r="E37" s="31">
        <v>0.75</v>
      </c>
      <c r="F37" s="31">
        <v>1</v>
      </c>
      <c r="G37" s="31"/>
      <c r="H37" s="31"/>
      <c r="I37" s="164" t="s">
        <v>320</v>
      </c>
    </row>
    <row r="38" spans="1:9" ht="16.5" thickBot="1">
      <c r="A38" s="1264">
        <v>2</v>
      </c>
      <c r="B38" s="985" t="s">
        <v>521</v>
      </c>
      <c r="C38" s="1266">
        <v>12.5</v>
      </c>
      <c r="D38" s="184" t="s">
        <v>480</v>
      </c>
      <c r="E38" s="31" t="s">
        <v>522</v>
      </c>
      <c r="F38" s="31" t="s">
        <v>523</v>
      </c>
      <c r="G38" s="31" t="s">
        <v>522</v>
      </c>
      <c r="H38" s="31" t="s">
        <v>524</v>
      </c>
      <c r="I38" s="164" t="s">
        <v>490</v>
      </c>
    </row>
    <row r="39" spans="1:9" ht="16.5" thickBot="1">
      <c r="A39" s="1265"/>
      <c r="B39" s="986"/>
      <c r="C39" s="1267"/>
      <c r="D39" s="184" t="s">
        <v>481</v>
      </c>
      <c r="E39" s="31">
        <v>6.25</v>
      </c>
      <c r="F39" s="31">
        <v>6.25</v>
      </c>
      <c r="G39" s="31"/>
      <c r="H39" s="31"/>
      <c r="I39" s="164" t="s">
        <v>320</v>
      </c>
    </row>
    <row r="40" spans="1:9" ht="16.5" thickBot="1">
      <c r="A40" s="1264">
        <v>3</v>
      </c>
      <c r="B40" s="985" t="s">
        <v>525</v>
      </c>
      <c r="C40" s="1266">
        <v>15.13</v>
      </c>
      <c r="D40" s="184" t="s">
        <v>480</v>
      </c>
      <c r="E40" s="31" t="s">
        <v>526</v>
      </c>
      <c r="F40" s="31">
        <v>0.38</v>
      </c>
      <c r="G40" s="31">
        <v>1</v>
      </c>
      <c r="H40" s="31"/>
      <c r="I40" s="164" t="s">
        <v>494</v>
      </c>
    </row>
    <row r="41" spans="1:9" ht="16.5" thickBot="1">
      <c r="A41" s="1265"/>
      <c r="B41" s="986"/>
      <c r="C41" s="1267"/>
      <c r="D41" s="184" t="s">
        <v>481</v>
      </c>
      <c r="E41" s="31" t="s">
        <v>526</v>
      </c>
      <c r="F41" s="31" t="s">
        <v>522</v>
      </c>
      <c r="G41" s="31">
        <v>6.75</v>
      </c>
      <c r="H41" s="31">
        <v>7</v>
      </c>
      <c r="I41" s="164" t="s">
        <v>495</v>
      </c>
    </row>
    <row r="42" spans="1:9" ht="16.5" thickBot="1">
      <c r="A42" s="1264">
        <v>4</v>
      </c>
      <c r="B42" s="985" t="s">
        <v>527</v>
      </c>
      <c r="C42" s="1266">
        <v>17.329999999999998</v>
      </c>
      <c r="D42" s="184" t="s">
        <v>480</v>
      </c>
      <c r="E42" s="31" t="s">
        <v>526</v>
      </c>
      <c r="F42" s="31">
        <v>1.58</v>
      </c>
      <c r="G42" s="31" t="s">
        <v>526</v>
      </c>
      <c r="H42" s="31" t="s">
        <v>526</v>
      </c>
      <c r="I42" s="164">
        <v>2012</v>
      </c>
    </row>
    <row r="43" spans="1:9" ht="16.5" thickBot="1">
      <c r="A43" s="1265"/>
      <c r="B43" s="986"/>
      <c r="C43" s="1267"/>
      <c r="D43" s="184" t="s">
        <v>481</v>
      </c>
      <c r="E43" s="31" t="s">
        <v>526</v>
      </c>
      <c r="F43" s="31">
        <v>5.75</v>
      </c>
      <c r="G43" s="31">
        <v>10</v>
      </c>
      <c r="H43" s="31" t="s">
        <v>526</v>
      </c>
      <c r="I43" s="164" t="s">
        <v>494</v>
      </c>
    </row>
    <row r="44" spans="1:9">
      <c r="A44" s="1264">
        <v>5</v>
      </c>
      <c r="B44" s="985" t="s">
        <v>528</v>
      </c>
      <c r="C44" s="1266">
        <v>8.25</v>
      </c>
      <c r="D44" s="985" t="s">
        <v>480</v>
      </c>
      <c r="E44" s="1038">
        <v>0.3</v>
      </c>
      <c r="F44" s="1038">
        <v>0.45</v>
      </c>
      <c r="G44" s="1038"/>
      <c r="H44" s="1038"/>
      <c r="I44" s="987" t="s">
        <v>320</v>
      </c>
    </row>
    <row r="45" spans="1:9" ht="15.75" thickBot="1">
      <c r="A45" s="1270"/>
      <c r="B45" s="990"/>
      <c r="C45" s="1271"/>
      <c r="D45" s="986"/>
      <c r="E45" s="1039"/>
      <c r="F45" s="1039"/>
      <c r="G45" s="1039"/>
      <c r="H45" s="1039"/>
      <c r="I45" s="988"/>
    </row>
    <row r="46" spans="1:9" ht="16.5" thickBot="1">
      <c r="A46" s="1265"/>
      <c r="B46" s="986"/>
      <c r="C46" s="1267"/>
      <c r="D46" s="184" t="s">
        <v>481</v>
      </c>
      <c r="E46" s="31" t="s">
        <v>529</v>
      </c>
      <c r="F46" s="31">
        <v>3.5</v>
      </c>
      <c r="G46" s="31">
        <v>4</v>
      </c>
      <c r="H46" s="31"/>
      <c r="I46" s="164" t="s">
        <v>494</v>
      </c>
    </row>
    <row r="47" spans="1:9">
      <c r="A47" s="1264">
        <v>6</v>
      </c>
      <c r="B47" s="985" t="s">
        <v>530</v>
      </c>
      <c r="C47" s="1266">
        <v>11.5</v>
      </c>
      <c r="D47" s="985" t="s">
        <v>480</v>
      </c>
      <c r="E47" s="1038">
        <v>1.1499999999999999</v>
      </c>
      <c r="F47" s="1038" t="s">
        <v>526</v>
      </c>
      <c r="G47" s="1038" t="s">
        <v>526</v>
      </c>
      <c r="H47" s="1038" t="s">
        <v>526</v>
      </c>
      <c r="I47" s="987">
        <v>2011</v>
      </c>
    </row>
    <row r="48" spans="1:9" ht="15.75" thickBot="1">
      <c r="A48" s="1270"/>
      <c r="B48" s="990"/>
      <c r="C48" s="1271"/>
      <c r="D48" s="986"/>
      <c r="E48" s="1039"/>
      <c r="F48" s="1039"/>
      <c r="G48" s="1039"/>
      <c r="H48" s="1039"/>
      <c r="I48" s="988"/>
    </row>
    <row r="49" spans="1:9" ht="16.5" thickBot="1">
      <c r="A49" s="1265"/>
      <c r="B49" s="986"/>
      <c r="C49" s="1267"/>
      <c r="D49" s="184" t="s">
        <v>481</v>
      </c>
      <c r="E49" s="31">
        <v>4.3499999999999996</v>
      </c>
      <c r="F49" s="31">
        <v>6</v>
      </c>
      <c r="G49" s="31"/>
      <c r="H49" s="31"/>
      <c r="I49" s="164" t="s">
        <v>320</v>
      </c>
    </row>
    <row r="50" spans="1:9" ht="16.5" thickBot="1">
      <c r="A50" s="1264">
        <v>7</v>
      </c>
      <c r="B50" s="985" t="s">
        <v>531</v>
      </c>
      <c r="C50" s="1266">
        <v>18.7</v>
      </c>
      <c r="D50" s="184" t="s">
        <v>480</v>
      </c>
      <c r="E50" s="31" t="s">
        <v>523</v>
      </c>
      <c r="F50" s="31">
        <v>0.7</v>
      </c>
      <c r="G50" s="31">
        <v>1</v>
      </c>
      <c r="H50" s="31"/>
      <c r="I50" s="164" t="s">
        <v>494</v>
      </c>
    </row>
    <row r="51" spans="1:9" ht="16.5" thickBot="1">
      <c r="A51" s="1265"/>
      <c r="B51" s="986"/>
      <c r="C51" s="1267"/>
      <c r="D51" s="184" t="s">
        <v>481</v>
      </c>
      <c r="E51" s="31"/>
      <c r="F51" s="31"/>
      <c r="G51" s="31">
        <v>7</v>
      </c>
      <c r="H51" s="31">
        <v>10</v>
      </c>
      <c r="I51" s="164" t="s">
        <v>495</v>
      </c>
    </row>
    <row r="52" spans="1:9" ht="16.5" thickBot="1">
      <c r="A52" s="1264">
        <v>8</v>
      </c>
      <c r="B52" s="985" t="s">
        <v>532</v>
      </c>
      <c r="C52" s="1266">
        <v>21.3</v>
      </c>
      <c r="D52" s="184" t="s">
        <v>480</v>
      </c>
      <c r="E52" s="31">
        <v>1.8</v>
      </c>
      <c r="F52" s="31" t="s">
        <v>524</v>
      </c>
      <c r="G52" s="31" t="s">
        <v>522</v>
      </c>
      <c r="H52" s="31" t="s">
        <v>522</v>
      </c>
      <c r="I52" s="164">
        <v>2011</v>
      </c>
    </row>
    <row r="53" spans="1:9" ht="16.5" thickBot="1">
      <c r="A53" s="1265"/>
      <c r="B53" s="986"/>
      <c r="C53" s="1267"/>
      <c r="D53" s="184" t="s">
        <v>481</v>
      </c>
      <c r="E53" s="31">
        <v>9.5</v>
      </c>
      <c r="F53" s="31">
        <v>10</v>
      </c>
      <c r="G53" s="31" t="s">
        <v>522</v>
      </c>
      <c r="H53" s="31" t="s">
        <v>522</v>
      </c>
      <c r="I53" s="164" t="s">
        <v>320</v>
      </c>
    </row>
    <row r="54" spans="1:9" ht="16.5" thickBot="1">
      <c r="A54" s="1264">
        <v>9</v>
      </c>
      <c r="B54" s="985" t="s">
        <v>533</v>
      </c>
      <c r="C54" s="1266">
        <v>16.2</v>
      </c>
      <c r="D54" s="184" t="s">
        <v>480</v>
      </c>
      <c r="E54" s="31">
        <v>1.5</v>
      </c>
      <c r="F54" s="31" t="s">
        <v>223</v>
      </c>
      <c r="G54" s="31" t="s">
        <v>529</v>
      </c>
      <c r="H54" s="31" t="s">
        <v>526</v>
      </c>
      <c r="I54" s="164">
        <v>2011</v>
      </c>
    </row>
    <row r="55" spans="1:9" ht="16.5" thickBot="1">
      <c r="A55" s="1265"/>
      <c r="B55" s="986"/>
      <c r="C55" s="1267"/>
      <c r="D55" s="184" t="s">
        <v>481</v>
      </c>
      <c r="E55" s="31">
        <v>7</v>
      </c>
      <c r="F55" s="31">
        <v>7.7</v>
      </c>
      <c r="G55" s="31" t="s">
        <v>526</v>
      </c>
      <c r="H55" s="31" t="s">
        <v>524</v>
      </c>
      <c r="I55" s="164" t="s">
        <v>320</v>
      </c>
    </row>
    <row r="56" spans="1:9" ht="16.5" thickBot="1">
      <c r="A56" s="1264"/>
      <c r="B56" s="1268" t="s">
        <v>534</v>
      </c>
      <c r="C56" s="165">
        <v>10.039999999999999</v>
      </c>
      <c r="D56" s="184" t="s">
        <v>480</v>
      </c>
      <c r="E56" s="162">
        <v>4.93</v>
      </c>
      <c r="F56" s="162">
        <v>3.11</v>
      </c>
      <c r="G56" s="162">
        <v>2</v>
      </c>
      <c r="H56" s="162" t="s">
        <v>524</v>
      </c>
      <c r="I56" s="184"/>
    </row>
    <row r="57" spans="1:9" ht="16.5" thickBot="1">
      <c r="A57" s="1265"/>
      <c r="B57" s="1269"/>
      <c r="C57" s="165">
        <v>112.8</v>
      </c>
      <c r="D57" s="184" t="s">
        <v>481</v>
      </c>
      <c r="E57" s="162">
        <v>27.85</v>
      </c>
      <c r="F57" s="162">
        <v>40.200000000000003</v>
      </c>
      <c r="G57" s="162">
        <v>27.75</v>
      </c>
      <c r="H57" s="162">
        <v>17</v>
      </c>
      <c r="I57" s="184"/>
    </row>
    <row r="58" spans="1:9" ht="19.5" thickBot="1">
      <c r="A58" s="167"/>
      <c r="B58" s="156" t="s">
        <v>511</v>
      </c>
      <c r="C58" s="166">
        <v>122.84</v>
      </c>
      <c r="D58" s="157"/>
      <c r="E58" s="163">
        <v>32.78</v>
      </c>
      <c r="F58" s="163">
        <v>43.31</v>
      </c>
      <c r="G58" s="163">
        <v>29.75</v>
      </c>
      <c r="H58" s="163">
        <v>17</v>
      </c>
      <c r="I58" s="157"/>
    </row>
  </sheetData>
  <mergeCells count="156">
    <mergeCell ref="A1:Q1"/>
    <mergeCell ref="P3:Q3"/>
    <mergeCell ref="A4:A6"/>
    <mergeCell ref="B4:B6"/>
    <mergeCell ref="C4:D6"/>
    <mergeCell ref="E4:E6"/>
    <mergeCell ref="F4:H4"/>
    <mergeCell ref="I4:O4"/>
    <mergeCell ref="P4:Q4"/>
    <mergeCell ref="F5:F6"/>
    <mergeCell ref="Q5:Q6"/>
    <mergeCell ref="C9:D9"/>
    <mergeCell ref="L9:M9"/>
    <mergeCell ref="N9:O9"/>
    <mergeCell ref="A10:A11"/>
    <mergeCell ref="C10:D10"/>
    <mergeCell ref="L10:M10"/>
    <mergeCell ref="N10:O10"/>
    <mergeCell ref="O5:O6"/>
    <mergeCell ref="P5:P6"/>
    <mergeCell ref="P10:P11"/>
    <mergeCell ref="C7:D7"/>
    <mergeCell ref="L7:N7"/>
    <mergeCell ref="A8:Q8"/>
    <mergeCell ref="G5:G6"/>
    <mergeCell ref="H5:H6"/>
    <mergeCell ref="I5:I6"/>
    <mergeCell ref="J5:J6"/>
    <mergeCell ref="K5:K6"/>
    <mergeCell ref="L5:N6"/>
    <mergeCell ref="Q10:Q11"/>
    <mergeCell ref="C11:D11"/>
    <mergeCell ref="L11:M11"/>
    <mergeCell ref="N11:O11"/>
    <mergeCell ref="Q12:Q13"/>
    <mergeCell ref="C13:D13"/>
    <mergeCell ref="L13:M13"/>
    <mergeCell ref="N13:O13"/>
    <mergeCell ref="A14:A15"/>
    <mergeCell ref="C14:D14"/>
    <mergeCell ref="L14:M14"/>
    <mergeCell ref="N14:O14"/>
    <mergeCell ref="P14:P15"/>
    <mergeCell ref="Q14:Q15"/>
    <mergeCell ref="A12:A13"/>
    <mergeCell ref="C12:D12"/>
    <mergeCell ref="L12:M12"/>
    <mergeCell ref="N12:O12"/>
    <mergeCell ref="P12:P13"/>
    <mergeCell ref="C15:D15"/>
    <mergeCell ref="L15:M15"/>
    <mergeCell ref="N15:O15"/>
    <mergeCell ref="Q18:Q19"/>
    <mergeCell ref="C19:D19"/>
    <mergeCell ref="L19:M19"/>
    <mergeCell ref="N19:O19"/>
    <mergeCell ref="A20:C20"/>
    <mergeCell ref="D20:E20"/>
    <mergeCell ref="L20:M20"/>
    <mergeCell ref="N20:O20"/>
    <mergeCell ref="P16:P17"/>
    <mergeCell ref="Q16:Q17"/>
    <mergeCell ref="C17:D17"/>
    <mergeCell ref="L17:M17"/>
    <mergeCell ref="N17:O17"/>
    <mergeCell ref="A18:A19"/>
    <mergeCell ref="C18:D18"/>
    <mergeCell ref="L18:M18"/>
    <mergeCell ref="N18:O18"/>
    <mergeCell ref="P18:P19"/>
    <mergeCell ref="A16:A17"/>
    <mergeCell ref="C16:D16"/>
    <mergeCell ref="L16:M16"/>
    <mergeCell ref="N16:O16"/>
    <mergeCell ref="A21:Q21"/>
    <mergeCell ref="A22:Q22"/>
    <mergeCell ref="C23:D23"/>
    <mergeCell ref="K23:L23"/>
    <mergeCell ref="N23:O23"/>
    <mergeCell ref="P23:P24"/>
    <mergeCell ref="Q23:Q24"/>
    <mergeCell ref="C24:D24"/>
    <mergeCell ref="K24:L24"/>
    <mergeCell ref="N24:O24"/>
    <mergeCell ref="P27:P28"/>
    <mergeCell ref="Q27:Q28"/>
    <mergeCell ref="C28:D28"/>
    <mergeCell ref="K28:L28"/>
    <mergeCell ref="N28:O28"/>
    <mergeCell ref="C25:D25"/>
    <mergeCell ref="K25:L25"/>
    <mergeCell ref="N25:O25"/>
    <mergeCell ref="P25:P26"/>
    <mergeCell ref="Q25:Q26"/>
    <mergeCell ref="C26:D26"/>
    <mergeCell ref="K26:L26"/>
    <mergeCell ref="N26:O26"/>
    <mergeCell ref="K29:L29"/>
    <mergeCell ref="N29:O29"/>
    <mergeCell ref="A30:C30"/>
    <mergeCell ref="D30:E30"/>
    <mergeCell ref="K30:L30"/>
    <mergeCell ref="N30:O30"/>
    <mergeCell ref="C27:D27"/>
    <mergeCell ref="K27:L27"/>
    <mergeCell ref="N27:O27"/>
    <mergeCell ref="H32:I32"/>
    <mergeCell ref="A34:A35"/>
    <mergeCell ref="B34:B35"/>
    <mergeCell ref="C34:C35"/>
    <mergeCell ref="D34:D35"/>
    <mergeCell ref="E34:H34"/>
    <mergeCell ref="I34:I35"/>
    <mergeCell ref="A29:C29"/>
    <mergeCell ref="D29:E29"/>
    <mergeCell ref="A40:A41"/>
    <mergeCell ref="B40:B41"/>
    <mergeCell ref="C40:C41"/>
    <mergeCell ref="A42:A43"/>
    <mergeCell ref="B42:B43"/>
    <mergeCell ref="C42:C43"/>
    <mergeCell ref="A36:A37"/>
    <mergeCell ref="B36:B37"/>
    <mergeCell ref="C36:C37"/>
    <mergeCell ref="A38:A39"/>
    <mergeCell ref="B38:B39"/>
    <mergeCell ref="C38:C39"/>
    <mergeCell ref="G44:G45"/>
    <mergeCell ref="H44:H45"/>
    <mergeCell ref="I44:I45"/>
    <mergeCell ref="A47:A49"/>
    <mergeCell ref="B47:B49"/>
    <mergeCell ref="C47:C49"/>
    <mergeCell ref="D47:D48"/>
    <mergeCell ref="E47:E48"/>
    <mergeCell ref="F47:F48"/>
    <mergeCell ref="G47:G48"/>
    <mergeCell ref="A44:A46"/>
    <mergeCell ref="B44:B46"/>
    <mergeCell ref="C44:C46"/>
    <mergeCell ref="D44:D45"/>
    <mergeCell ref="E44:E45"/>
    <mergeCell ref="F44:F45"/>
    <mergeCell ref="A54:A55"/>
    <mergeCell ref="B54:B55"/>
    <mergeCell ref="C54:C55"/>
    <mergeCell ref="A56:A57"/>
    <mergeCell ref="B56:B57"/>
    <mergeCell ref="H47:H48"/>
    <mergeCell ref="I47:I48"/>
    <mergeCell ref="A50:A51"/>
    <mergeCell ref="B50:B51"/>
    <mergeCell ref="C50:C51"/>
    <mergeCell ref="A52:A53"/>
    <mergeCell ref="B52:B53"/>
    <mergeCell ref="C52:C53"/>
  </mergeCells>
  <pageMargins left="0.7" right="0.7" top="0.75" bottom="0.75" header="0.3" footer="0.3"/>
  <pageSetup paperSize="9" scale="7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59"/>
  <sheetViews>
    <sheetView zoomScale="75" zoomScaleNormal="75" workbookViewId="0">
      <selection activeCell="E299" sqref="E299"/>
    </sheetView>
  </sheetViews>
  <sheetFormatPr defaultRowHeight="15"/>
  <cols>
    <col min="1" max="1" width="6.42578125" customWidth="1"/>
    <col min="2" max="2" width="36.42578125" customWidth="1"/>
    <col min="3" max="3" width="13.5703125" customWidth="1"/>
    <col min="4" max="4" width="19.85546875" customWidth="1"/>
    <col min="5" max="5" width="27.85546875" customWidth="1"/>
  </cols>
  <sheetData>
    <row r="1" spans="1:5" ht="68.25" customHeight="1">
      <c r="A1" s="810" t="s">
        <v>1767</v>
      </c>
      <c r="B1" s="810"/>
      <c r="C1" s="810"/>
      <c r="D1" s="810"/>
      <c r="E1" s="810"/>
    </row>
    <row r="2" spans="1:5" ht="15.75" thickBot="1"/>
    <row r="3" spans="1:5" ht="36" customHeight="1" thickBot="1">
      <c r="A3" s="513" t="s">
        <v>0</v>
      </c>
      <c r="B3" s="514" t="s">
        <v>58</v>
      </c>
      <c r="C3" s="514" t="s">
        <v>703</v>
      </c>
      <c r="D3" s="514" t="s">
        <v>5</v>
      </c>
      <c r="E3" s="515" t="s">
        <v>1629</v>
      </c>
    </row>
    <row r="4" spans="1:5" ht="16.5" thickBot="1">
      <c r="A4" s="510">
        <v>1</v>
      </c>
      <c r="B4" s="511">
        <v>2</v>
      </c>
      <c r="C4" s="511">
        <v>3</v>
      </c>
      <c r="D4" s="511">
        <v>4</v>
      </c>
      <c r="E4" s="516">
        <v>5</v>
      </c>
    </row>
    <row r="5" spans="1:5" ht="37.5" customHeight="1" thickBot="1">
      <c r="A5" s="1020" t="s">
        <v>1630</v>
      </c>
      <c r="B5" s="1021"/>
      <c r="C5" s="1021"/>
      <c r="D5" s="1021"/>
      <c r="E5" s="1022"/>
    </row>
    <row r="6" spans="1:5" ht="156.75" customHeight="1" thickBot="1">
      <c r="A6" s="517" t="s">
        <v>124</v>
      </c>
      <c r="B6" s="518" t="s">
        <v>1631</v>
      </c>
      <c r="C6" s="519" t="s">
        <v>1632</v>
      </c>
      <c r="D6" s="519" t="s">
        <v>1532</v>
      </c>
      <c r="E6" s="518" t="s">
        <v>1633</v>
      </c>
    </row>
    <row r="7" spans="1:5" ht="75.75" thickBot="1">
      <c r="A7" s="517" t="s">
        <v>127</v>
      </c>
      <c r="B7" s="518" t="s">
        <v>1634</v>
      </c>
      <c r="C7" s="519" t="s">
        <v>1635</v>
      </c>
      <c r="D7" s="519" t="s">
        <v>1532</v>
      </c>
      <c r="E7" s="518" t="s">
        <v>1636</v>
      </c>
    </row>
    <row r="8" spans="1:5" ht="69.75" customHeight="1" thickBot="1">
      <c r="A8" s="517" t="s">
        <v>132</v>
      </c>
      <c r="B8" s="518" t="s">
        <v>1637</v>
      </c>
      <c r="C8" s="519" t="s">
        <v>1638</v>
      </c>
      <c r="D8" s="519" t="s">
        <v>1532</v>
      </c>
      <c r="E8" s="518" t="s">
        <v>1639</v>
      </c>
    </row>
    <row r="9" spans="1:5" ht="109.5" customHeight="1" thickBot="1">
      <c r="A9" s="517" t="s">
        <v>136</v>
      </c>
      <c r="B9" s="518" t="s">
        <v>1640</v>
      </c>
      <c r="C9" s="519" t="s">
        <v>1638</v>
      </c>
      <c r="D9" s="519" t="s">
        <v>1532</v>
      </c>
      <c r="E9" s="518" t="s">
        <v>1641</v>
      </c>
    </row>
    <row r="10" spans="1:5" ht="89.25" customHeight="1" thickBot="1">
      <c r="A10" s="517" t="s">
        <v>139</v>
      </c>
      <c r="B10" s="518" t="s">
        <v>1642</v>
      </c>
      <c r="C10" s="519" t="s">
        <v>1638</v>
      </c>
      <c r="D10" s="519" t="s">
        <v>1532</v>
      </c>
      <c r="E10" s="518" t="s">
        <v>1643</v>
      </c>
    </row>
    <row r="11" spans="1:5" ht="95.25" customHeight="1">
      <c r="A11" s="1308" t="s">
        <v>728</v>
      </c>
      <c r="B11" s="1310" t="s">
        <v>1644</v>
      </c>
      <c r="C11" s="1308" t="s">
        <v>1645</v>
      </c>
      <c r="D11" s="1308" t="s">
        <v>1646</v>
      </c>
      <c r="E11" s="1310" t="s">
        <v>1647</v>
      </c>
    </row>
    <row r="12" spans="1:5">
      <c r="A12" s="1312"/>
      <c r="B12" s="1313"/>
      <c r="C12" s="1312"/>
      <c r="D12" s="1312"/>
      <c r="E12" s="1313"/>
    </row>
    <row r="13" spans="1:5" ht="12.75" customHeight="1" thickBot="1">
      <c r="A13" s="1309"/>
      <c r="B13" s="1311"/>
      <c r="C13" s="1309"/>
      <c r="D13" s="1309"/>
      <c r="E13" s="1311"/>
    </row>
    <row r="14" spans="1:5" ht="220.5" customHeight="1" thickBot="1">
      <c r="A14" s="517" t="s">
        <v>732</v>
      </c>
      <c r="B14" s="518" t="s">
        <v>1648</v>
      </c>
      <c r="C14" s="519" t="s">
        <v>1649</v>
      </c>
      <c r="D14" s="519" t="s">
        <v>1650</v>
      </c>
      <c r="E14" s="518" t="s">
        <v>1651</v>
      </c>
    </row>
    <row r="15" spans="1:5" ht="120.75" customHeight="1" thickBot="1">
      <c r="A15" s="517" t="s">
        <v>736</v>
      </c>
      <c r="B15" s="518" t="s">
        <v>1652</v>
      </c>
      <c r="C15" s="519" t="s">
        <v>1653</v>
      </c>
      <c r="D15" s="519" t="s">
        <v>1532</v>
      </c>
      <c r="E15" s="518" t="s">
        <v>1654</v>
      </c>
    </row>
    <row r="16" spans="1:5" ht="47.25" customHeight="1" thickBot="1">
      <c r="A16" s="1020" t="s">
        <v>1655</v>
      </c>
      <c r="B16" s="1021"/>
      <c r="C16" s="1021"/>
      <c r="D16" s="1021"/>
      <c r="E16" s="1022"/>
    </row>
    <row r="17" spans="1:5" ht="141.75" customHeight="1" thickBot="1">
      <c r="A17" s="517" t="s">
        <v>738</v>
      </c>
      <c r="B17" s="518" t="s">
        <v>1656</v>
      </c>
      <c r="C17" s="519" t="s">
        <v>1657</v>
      </c>
      <c r="D17" s="519" t="s">
        <v>1532</v>
      </c>
      <c r="E17" s="518" t="s">
        <v>1658</v>
      </c>
    </row>
    <row r="18" spans="1:5" ht="120.75" thickBot="1">
      <c r="A18" s="517" t="s">
        <v>740</v>
      </c>
      <c r="B18" s="518" t="s">
        <v>1659</v>
      </c>
      <c r="C18" s="519" t="s">
        <v>1638</v>
      </c>
      <c r="D18" s="519" t="s">
        <v>1660</v>
      </c>
      <c r="E18" s="518" t="s">
        <v>1661</v>
      </c>
    </row>
    <row r="19" spans="1:5" ht="65.25" customHeight="1" thickBot="1">
      <c r="A19" s="517" t="s">
        <v>760</v>
      </c>
      <c r="B19" s="518" t="s">
        <v>1662</v>
      </c>
      <c r="C19" s="519" t="s">
        <v>1663</v>
      </c>
      <c r="D19" s="519" t="s">
        <v>1664</v>
      </c>
      <c r="E19" s="518" t="s">
        <v>1665</v>
      </c>
    </row>
    <row r="20" spans="1:5" ht="91.5" customHeight="1" thickBot="1">
      <c r="A20" s="517" t="s">
        <v>762</v>
      </c>
      <c r="B20" s="518" t="s">
        <v>1666</v>
      </c>
      <c r="C20" s="519" t="s">
        <v>1667</v>
      </c>
      <c r="D20" s="519" t="s">
        <v>1668</v>
      </c>
      <c r="E20" s="518" t="s">
        <v>1669</v>
      </c>
    </row>
    <row r="21" spans="1:5" ht="86.25" customHeight="1" thickBot="1">
      <c r="A21" s="522" t="s">
        <v>764</v>
      </c>
      <c r="B21" s="523" t="s">
        <v>1670</v>
      </c>
      <c r="C21" s="522" t="s">
        <v>122</v>
      </c>
      <c r="D21" s="522" t="s">
        <v>1671</v>
      </c>
      <c r="E21" s="523" t="s">
        <v>1672</v>
      </c>
    </row>
    <row r="22" spans="1:5" ht="38.25" customHeight="1" thickBot="1">
      <c r="A22" s="1020" t="s">
        <v>1673</v>
      </c>
      <c r="B22" s="1021"/>
      <c r="C22" s="1021"/>
      <c r="D22" s="1021"/>
      <c r="E22" s="1022"/>
    </row>
    <row r="23" spans="1:5" ht="183.75" customHeight="1" thickBot="1">
      <c r="A23" s="517" t="s">
        <v>766</v>
      </c>
      <c r="B23" s="518" t="s">
        <v>1674</v>
      </c>
      <c r="C23" s="519" t="s">
        <v>1632</v>
      </c>
      <c r="D23" s="519" t="s">
        <v>1675</v>
      </c>
      <c r="E23" s="518" t="s">
        <v>1676</v>
      </c>
    </row>
    <row r="24" spans="1:5" ht="81.75" customHeight="1" thickBot="1">
      <c r="A24" s="517" t="s">
        <v>769</v>
      </c>
      <c r="B24" s="518" t="s">
        <v>1677</v>
      </c>
      <c r="C24" s="519" t="s">
        <v>1678</v>
      </c>
      <c r="D24" s="519" t="s">
        <v>1679</v>
      </c>
      <c r="E24" s="518" t="s">
        <v>1680</v>
      </c>
    </row>
    <row r="25" spans="1:5" ht="110.25" customHeight="1" thickBot="1">
      <c r="A25" s="517" t="s">
        <v>771</v>
      </c>
      <c r="B25" s="518" t="s">
        <v>1681</v>
      </c>
      <c r="C25" s="519" t="s">
        <v>1682</v>
      </c>
      <c r="D25" s="519" t="s">
        <v>1683</v>
      </c>
      <c r="E25" s="518" t="s">
        <v>1684</v>
      </c>
    </row>
    <row r="26" spans="1:5" ht="121.5" customHeight="1" thickBot="1">
      <c r="A26" s="517" t="s">
        <v>773</v>
      </c>
      <c r="B26" s="518" t="s">
        <v>1685</v>
      </c>
      <c r="C26" s="519" t="s">
        <v>1686</v>
      </c>
      <c r="D26" s="519" t="s">
        <v>1687</v>
      </c>
      <c r="E26" s="518" t="s">
        <v>1684</v>
      </c>
    </row>
    <row r="27" spans="1:5" ht="75.75" customHeight="1" thickBot="1">
      <c r="A27" s="517" t="s">
        <v>775</v>
      </c>
      <c r="B27" s="518" t="s">
        <v>1688</v>
      </c>
      <c r="C27" s="519" t="s">
        <v>1686</v>
      </c>
      <c r="D27" s="519" t="s">
        <v>1689</v>
      </c>
      <c r="E27" s="518" t="s">
        <v>1690</v>
      </c>
    </row>
    <row r="28" spans="1:5" ht="78" customHeight="1" thickBot="1">
      <c r="A28" s="517" t="s">
        <v>777</v>
      </c>
      <c r="B28" s="518" t="s">
        <v>1691</v>
      </c>
      <c r="C28" s="519" t="s">
        <v>1692</v>
      </c>
      <c r="D28" s="519" t="s">
        <v>701</v>
      </c>
      <c r="E28" s="518" t="s">
        <v>1693</v>
      </c>
    </row>
    <row r="29" spans="1:5" ht="198.75" customHeight="1" thickBot="1">
      <c r="A29" s="517" t="s">
        <v>779</v>
      </c>
      <c r="B29" s="518" t="s">
        <v>1694</v>
      </c>
      <c r="C29" s="519" t="s">
        <v>1638</v>
      </c>
      <c r="D29" s="519" t="s">
        <v>701</v>
      </c>
      <c r="E29" s="518" t="s">
        <v>1695</v>
      </c>
    </row>
    <row r="30" spans="1:5" ht="368.25" customHeight="1" thickBot="1">
      <c r="A30" s="517" t="s">
        <v>781</v>
      </c>
      <c r="B30" s="518" t="s">
        <v>1696</v>
      </c>
      <c r="C30" s="519" t="s">
        <v>1682</v>
      </c>
      <c r="D30" s="519" t="s">
        <v>1697</v>
      </c>
      <c r="E30" s="518" t="s">
        <v>1698</v>
      </c>
    </row>
    <row r="31" spans="1:5" ht="136.5" customHeight="1" thickBot="1">
      <c r="A31" s="517" t="s">
        <v>783</v>
      </c>
      <c r="B31" s="518" t="s">
        <v>1699</v>
      </c>
      <c r="C31" s="519" t="s">
        <v>122</v>
      </c>
      <c r="D31" s="519" t="s">
        <v>1700</v>
      </c>
      <c r="E31" s="518" t="s">
        <v>1701</v>
      </c>
    </row>
    <row r="32" spans="1:5" ht="126.75" customHeight="1" thickBot="1">
      <c r="A32" s="517" t="s">
        <v>785</v>
      </c>
      <c r="B32" s="518" t="s">
        <v>1702</v>
      </c>
      <c r="C32" s="519" t="s">
        <v>1638</v>
      </c>
      <c r="D32" s="519" t="s">
        <v>1703</v>
      </c>
      <c r="E32" s="518" t="s">
        <v>1704</v>
      </c>
    </row>
    <row r="33" spans="1:5" ht="94.5" customHeight="1" thickBot="1">
      <c r="A33" s="517" t="s">
        <v>787</v>
      </c>
      <c r="B33" s="518" t="s">
        <v>1705</v>
      </c>
      <c r="C33" s="519" t="s">
        <v>1638</v>
      </c>
      <c r="D33" s="519" t="s">
        <v>1706</v>
      </c>
      <c r="E33" s="518" t="s">
        <v>1707</v>
      </c>
    </row>
    <row r="34" spans="1:5" ht="60.75" customHeight="1" thickBot="1">
      <c r="A34" s="517" t="s">
        <v>789</v>
      </c>
      <c r="B34" s="518" t="s">
        <v>1708</v>
      </c>
      <c r="C34" s="519" t="s">
        <v>1638</v>
      </c>
      <c r="D34" s="519" t="s">
        <v>701</v>
      </c>
      <c r="E34" s="518" t="s">
        <v>1709</v>
      </c>
    </row>
    <row r="35" spans="1:5" ht="66.75" customHeight="1" thickBot="1">
      <c r="A35" s="517" t="s">
        <v>791</v>
      </c>
      <c r="B35" s="518" t="s">
        <v>1710</v>
      </c>
      <c r="C35" s="519" t="s">
        <v>1711</v>
      </c>
      <c r="D35" s="519" t="s">
        <v>1712</v>
      </c>
      <c r="E35" s="518" t="s">
        <v>1713</v>
      </c>
    </row>
    <row r="36" spans="1:5" ht="68.25" customHeight="1">
      <c r="A36" s="522" t="s">
        <v>793</v>
      </c>
      <c r="B36" s="523" t="s">
        <v>1714</v>
      </c>
      <c r="C36" s="522" t="s">
        <v>1715</v>
      </c>
      <c r="D36" s="522" t="s">
        <v>1532</v>
      </c>
      <c r="E36" s="523" t="s">
        <v>1716</v>
      </c>
    </row>
    <row r="37" spans="1:5" ht="120.75" thickBot="1">
      <c r="A37" s="517" t="s">
        <v>795</v>
      </c>
      <c r="B37" s="518" t="s">
        <v>1717</v>
      </c>
      <c r="C37" s="519" t="s">
        <v>1638</v>
      </c>
      <c r="D37" s="519" t="s">
        <v>1718</v>
      </c>
      <c r="E37" s="518" t="s">
        <v>1719</v>
      </c>
    </row>
    <row r="38" spans="1:5" ht="121.5" customHeight="1" thickBot="1">
      <c r="A38" s="517" t="s">
        <v>797</v>
      </c>
      <c r="B38" s="518" t="s">
        <v>1720</v>
      </c>
      <c r="C38" s="519" t="s">
        <v>1638</v>
      </c>
      <c r="D38" s="519" t="s">
        <v>1718</v>
      </c>
      <c r="E38" s="518" t="s">
        <v>1721</v>
      </c>
    </row>
    <row r="39" spans="1:5" ht="24.75" customHeight="1" thickBot="1">
      <c r="A39" s="1020" t="s">
        <v>1722</v>
      </c>
      <c r="B39" s="1021"/>
      <c r="C39" s="1021"/>
      <c r="D39" s="1021"/>
      <c r="E39" s="1022"/>
    </row>
    <row r="40" spans="1:5" ht="96" customHeight="1" thickBot="1">
      <c r="A40" s="517" t="s">
        <v>799</v>
      </c>
      <c r="B40" s="518" t="s">
        <v>1723</v>
      </c>
      <c r="C40" s="519" t="s">
        <v>1724</v>
      </c>
      <c r="D40" s="519" t="s">
        <v>1725</v>
      </c>
      <c r="E40" s="518" t="s">
        <v>1726</v>
      </c>
    </row>
    <row r="41" spans="1:5" ht="111" customHeight="1" thickBot="1">
      <c r="A41" s="517" t="s">
        <v>801</v>
      </c>
      <c r="B41" s="518" t="s">
        <v>1727</v>
      </c>
      <c r="C41" s="519" t="s">
        <v>1632</v>
      </c>
      <c r="D41" s="519" t="s">
        <v>1725</v>
      </c>
      <c r="E41" s="518" t="s">
        <v>1728</v>
      </c>
    </row>
    <row r="42" spans="1:5" ht="291" customHeight="1" thickBot="1">
      <c r="A42" s="517" t="s">
        <v>804</v>
      </c>
      <c r="B42" s="518" t="s">
        <v>1729</v>
      </c>
      <c r="C42" s="519" t="s">
        <v>1638</v>
      </c>
      <c r="D42" s="519" t="s">
        <v>1730</v>
      </c>
      <c r="E42" s="518" t="s">
        <v>1731</v>
      </c>
    </row>
    <row r="43" spans="1:5" ht="75" customHeight="1" thickBot="1">
      <c r="A43" s="522" t="s">
        <v>806</v>
      </c>
      <c r="B43" s="523" t="s">
        <v>1732</v>
      </c>
      <c r="C43" s="522" t="s">
        <v>1686</v>
      </c>
      <c r="D43" s="522" t="s">
        <v>1733</v>
      </c>
      <c r="E43" s="523" t="s">
        <v>1734</v>
      </c>
    </row>
    <row r="44" spans="1:5" ht="31.5" customHeight="1" thickBot="1">
      <c r="A44" s="1020" t="s">
        <v>1735</v>
      </c>
      <c r="B44" s="1021"/>
      <c r="C44" s="1021"/>
      <c r="D44" s="1021"/>
      <c r="E44" s="1022"/>
    </row>
    <row r="45" spans="1:5" ht="139.5" customHeight="1" thickBot="1">
      <c r="A45" s="517" t="s">
        <v>808</v>
      </c>
      <c r="B45" s="518" t="s">
        <v>1736</v>
      </c>
      <c r="C45" s="519" t="s">
        <v>1632</v>
      </c>
      <c r="D45" s="519" t="s">
        <v>1725</v>
      </c>
      <c r="E45" s="518" t="s">
        <v>1737</v>
      </c>
    </row>
    <row r="46" spans="1:5" ht="138" customHeight="1" thickBot="1">
      <c r="A46" s="517" t="s">
        <v>810</v>
      </c>
      <c r="B46" s="518" t="s">
        <v>1738</v>
      </c>
      <c r="C46" s="519" t="s">
        <v>1638</v>
      </c>
      <c r="D46" s="519" t="s">
        <v>1739</v>
      </c>
      <c r="E46" s="518" t="s">
        <v>1740</v>
      </c>
    </row>
    <row r="47" spans="1:5" ht="93" customHeight="1" thickBot="1">
      <c r="A47" s="517" t="s">
        <v>813</v>
      </c>
      <c r="B47" s="518" t="s">
        <v>1741</v>
      </c>
      <c r="C47" s="519" t="s">
        <v>1742</v>
      </c>
      <c r="D47" s="519" t="s">
        <v>1743</v>
      </c>
      <c r="E47" s="518" t="s">
        <v>1744</v>
      </c>
    </row>
    <row r="48" spans="1:5" ht="187.5" customHeight="1" thickBot="1">
      <c r="A48" s="517" t="s">
        <v>815</v>
      </c>
      <c r="B48" s="518" t="s">
        <v>1745</v>
      </c>
      <c r="C48" s="519" t="s">
        <v>1742</v>
      </c>
      <c r="D48" s="519" t="s">
        <v>1532</v>
      </c>
      <c r="E48" s="518" t="s">
        <v>1746</v>
      </c>
    </row>
    <row r="49" spans="1:5" ht="120.75" thickBot="1">
      <c r="A49" s="517" t="s">
        <v>817</v>
      </c>
      <c r="B49" s="518" t="s">
        <v>1747</v>
      </c>
      <c r="C49" s="519" t="s">
        <v>1724</v>
      </c>
      <c r="D49" s="519" t="s">
        <v>1748</v>
      </c>
      <c r="E49" s="518" t="s">
        <v>1749</v>
      </c>
    </row>
    <row r="50" spans="1:5" ht="153.75" customHeight="1" thickBot="1">
      <c r="A50" s="522" t="s">
        <v>819</v>
      </c>
      <c r="B50" s="523" t="s">
        <v>1750</v>
      </c>
      <c r="C50" s="522" t="s">
        <v>1632</v>
      </c>
      <c r="D50" s="522" t="s">
        <v>1748</v>
      </c>
      <c r="E50" s="523" t="s">
        <v>1740</v>
      </c>
    </row>
    <row r="51" spans="1:5" ht="31.5" customHeight="1" thickBot="1">
      <c r="A51" s="1020" t="s">
        <v>1751</v>
      </c>
      <c r="B51" s="1021"/>
      <c r="C51" s="1021"/>
      <c r="D51" s="1021"/>
      <c r="E51" s="1022"/>
    </row>
    <row r="52" spans="1:5" ht="96" customHeight="1" thickBot="1">
      <c r="A52" s="517" t="s">
        <v>821</v>
      </c>
      <c r="B52" s="518" t="s">
        <v>1752</v>
      </c>
      <c r="C52" s="519" t="s">
        <v>1632</v>
      </c>
      <c r="D52" s="519" t="s">
        <v>1753</v>
      </c>
      <c r="E52" s="518" t="s">
        <v>1754</v>
      </c>
    </row>
    <row r="53" spans="1:5">
      <c r="A53" s="1308" t="s">
        <v>823</v>
      </c>
      <c r="B53" s="1310" t="s">
        <v>1755</v>
      </c>
      <c r="C53" s="520" t="s">
        <v>122</v>
      </c>
      <c r="D53" s="1308" t="s">
        <v>1756</v>
      </c>
      <c r="E53" s="1310" t="s">
        <v>1757</v>
      </c>
    </row>
    <row r="54" spans="1:5" ht="45.75" thickBot="1">
      <c r="A54" s="1309"/>
      <c r="B54" s="1311"/>
      <c r="C54" s="521" t="s">
        <v>1742</v>
      </c>
      <c r="D54" s="1309"/>
      <c r="E54" s="1311"/>
    </row>
    <row r="55" spans="1:5" ht="31.5" customHeight="1" thickBot="1">
      <c r="A55" s="1020" t="s">
        <v>1758</v>
      </c>
      <c r="B55" s="1021"/>
      <c r="C55" s="1021"/>
      <c r="D55" s="1021"/>
      <c r="E55" s="1022"/>
    </row>
    <row r="56" spans="1:5" ht="110.25" customHeight="1" thickBot="1">
      <c r="A56" s="517" t="s">
        <v>825</v>
      </c>
      <c r="B56" s="518" t="s">
        <v>1759</v>
      </c>
      <c r="C56" s="519" t="s">
        <v>1638</v>
      </c>
      <c r="D56" s="519" t="s">
        <v>1760</v>
      </c>
      <c r="E56" s="518" t="s">
        <v>1761</v>
      </c>
    </row>
    <row r="57" spans="1:5" ht="15.75">
      <c r="A57" s="1048" t="s">
        <v>1762</v>
      </c>
      <c r="B57" s="1303"/>
      <c r="C57" s="1303"/>
      <c r="D57" s="1303"/>
      <c r="E57" s="1304"/>
    </row>
    <row r="58" spans="1:5" ht="16.5" thickBot="1">
      <c r="A58" s="1305" t="s">
        <v>1763</v>
      </c>
      <c r="B58" s="1306"/>
      <c r="C58" s="1306"/>
      <c r="D58" s="1306"/>
      <c r="E58" s="1307"/>
    </row>
    <row r="59" spans="1:5" ht="60.75" thickBot="1">
      <c r="A59" s="517" t="s">
        <v>827</v>
      </c>
      <c r="B59" s="518" t="s">
        <v>1764</v>
      </c>
      <c r="C59" s="519" t="s">
        <v>1765</v>
      </c>
      <c r="D59" s="519" t="s">
        <v>1733</v>
      </c>
      <c r="E59" s="518" t="s">
        <v>1766</v>
      </c>
    </row>
  </sheetData>
  <mergeCells count="19">
    <mergeCell ref="C11:C13"/>
    <mergeCell ref="D11:D13"/>
    <mergeCell ref="E11:E13"/>
    <mergeCell ref="A57:E57"/>
    <mergeCell ref="A58:E58"/>
    <mergeCell ref="A55:E55"/>
    <mergeCell ref="A1:E1"/>
    <mergeCell ref="A51:E51"/>
    <mergeCell ref="A53:A54"/>
    <mergeCell ref="B53:B54"/>
    <mergeCell ref="D53:D54"/>
    <mergeCell ref="E53:E54"/>
    <mergeCell ref="A44:E44"/>
    <mergeCell ref="A39:E39"/>
    <mergeCell ref="A22:E22"/>
    <mergeCell ref="A16:E16"/>
    <mergeCell ref="A5:E5"/>
    <mergeCell ref="A11:A13"/>
    <mergeCell ref="B11:B13"/>
  </mergeCells>
  <pageMargins left="0.7" right="0.7" top="0.75" bottom="0.75" header="0.3" footer="0.3"/>
  <pageSetup paperSize="9" scale="8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I226"/>
  <sheetViews>
    <sheetView topLeftCell="A177" zoomScale="75" zoomScaleNormal="75" workbookViewId="0">
      <selection activeCell="E299" sqref="E299"/>
    </sheetView>
  </sheetViews>
  <sheetFormatPr defaultRowHeight="15"/>
  <cols>
    <col min="1" max="1" width="6" customWidth="1"/>
    <col min="2" max="2" width="27.85546875" customWidth="1"/>
    <col min="3" max="3" width="20.7109375" customWidth="1"/>
    <col min="4" max="4" width="15.140625" customWidth="1"/>
    <col min="9" max="9" width="20.42578125" customWidth="1"/>
  </cols>
  <sheetData>
    <row r="2" spans="1:9" ht="73.5" customHeight="1">
      <c r="A2" s="810" t="s">
        <v>1544</v>
      </c>
      <c r="B2" s="810"/>
      <c r="C2" s="810"/>
      <c r="D2" s="810"/>
      <c r="E2" s="810"/>
      <c r="F2" s="810"/>
      <c r="G2" s="810"/>
      <c r="H2" s="810"/>
      <c r="I2" s="810"/>
    </row>
    <row r="3" spans="1:9">
      <c r="I3" s="250" t="s">
        <v>1481</v>
      </c>
    </row>
    <row r="4" spans="1:9" ht="42" customHeight="1">
      <c r="A4" s="1317" t="s">
        <v>0</v>
      </c>
      <c r="B4" s="390" t="s">
        <v>1201</v>
      </c>
      <c r="C4" s="1317" t="s">
        <v>707</v>
      </c>
      <c r="D4" s="1317" t="s">
        <v>703</v>
      </c>
      <c r="E4" s="1317" t="s">
        <v>1202</v>
      </c>
      <c r="F4" s="1317"/>
      <c r="G4" s="1317"/>
      <c r="H4" s="1317"/>
      <c r="I4" s="1317" t="s">
        <v>1480</v>
      </c>
    </row>
    <row r="5" spans="1:9" ht="22.5" customHeight="1">
      <c r="A5" s="1317"/>
      <c r="B5" s="391"/>
      <c r="C5" s="1317"/>
      <c r="D5" s="1317"/>
      <c r="E5" s="392" t="s">
        <v>1327</v>
      </c>
      <c r="F5" s="392">
        <v>2012</v>
      </c>
      <c r="G5" s="392" t="s">
        <v>1353</v>
      </c>
      <c r="H5" s="392" t="s">
        <v>1354</v>
      </c>
      <c r="I5" s="1317"/>
    </row>
    <row r="6" spans="1:9" ht="31.5" customHeight="1" thickBot="1">
      <c r="A6" s="1373" t="s">
        <v>1355</v>
      </c>
      <c r="B6" s="1374"/>
      <c r="C6" s="1374"/>
      <c r="D6" s="1374"/>
      <c r="E6" s="1374"/>
      <c r="F6" s="1374"/>
      <c r="G6" s="1374"/>
      <c r="H6" s="1374"/>
      <c r="I6" s="1375"/>
    </row>
    <row r="7" spans="1:9" ht="157.5">
      <c r="A7" s="1363" t="s">
        <v>7</v>
      </c>
      <c r="B7" s="373" t="s">
        <v>1373</v>
      </c>
      <c r="C7" s="1318" t="s">
        <v>1356</v>
      </c>
      <c r="D7" s="1320" t="s">
        <v>1374</v>
      </c>
      <c r="E7" s="472">
        <v>492.4</v>
      </c>
      <c r="F7" s="472">
        <v>257.17</v>
      </c>
      <c r="G7" s="472">
        <v>230.37</v>
      </c>
      <c r="H7" s="472" t="s">
        <v>1357</v>
      </c>
      <c r="I7" s="374" t="s">
        <v>1375</v>
      </c>
    </row>
    <row r="8" spans="1:9" ht="25.5" customHeight="1">
      <c r="A8" s="1364"/>
      <c r="B8" s="373" t="s">
        <v>1358</v>
      </c>
      <c r="C8" s="1349"/>
      <c r="D8" s="1349"/>
      <c r="E8" s="472">
        <v>321.57</v>
      </c>
      <c r="F8" s="472">
        <v>166.08</v>
      </c>
      <c r="G8" s="472">
        <v>150.63</v>
      </c>
      <c r="H8" s="472" t="s">
        <v>1357</v>
      </c>
      <c r="I8" s="374" t="s">
        <v>1376</v>
      </c>
    </row>
    <row r="9" spans="1:9" ht="26.25" customHeight="1">
      <c r="A9" s="1364"/>
      <c r="B9" s="373" t="s">
        <v>1359</v>
      </c>
      <c r="C9" s="1349"/>
      <c r="D9" s="1349"/>
      <c r="E9" s="472">
        <v>44.22</v>
      </c>
      <c r="F9" s="472">
        <v>25.73</v>
      </c>
      <c r="G9" s="472">
        <v>18.489999999999998</v>
      </c>
      <c r="H9" s="472" t="s">
        <v>1357</v>
      </c>
      <c r="I9" s="374" t="s">
        <v>1372</v>
      </c>
    </row>
    <row r="10" spans="1:9" ht="25.5" customHeight="1">
      <c r="A10" s="1364"/>
      <c r="B10" s="373" t="s">
        <v>1360</v>
      </c>
      <c r="C10" s="1349"/>
      <c r="D10" s="1349"/>
      <c r="E10" s="472">
        <v>17.79</v>
      </c>
      <c r="F10" s="472">
        <v>9.25</v>
      </c>
      <c r="G10" s="472">
        <v>8.5399999999999991</v>
      </c>
      <c r="H10" s="472" t="s">
        <v>1357</v>
      </c>
      <c r="I10" s="372"/>
    </row>
    <row r="11" spans="1:9" ht="23.25" customHeight="1">
      <c r="A11" s="1364"/>
      <c r="B11" s="373" t="s">
        <v>1361</v>
      </c>
      <c r="C11" s="1349"/>
      <c r="D11" s="1349"/>
      <c r="E11" s="472">
        <v>50.55</v>
      </c>
      <c r="F11" s="472">
        <v>22.87</v>
      </c>
      <c r="G11" s="472">
        <v>27.68</v>
      </c>
      <c r="H11" s="472" t="s">
        <v>1357</v>
      </c>
      <c r="I11" s="372"/>
    </row>
    <row r="12" spans="1:9" ht="27" customHeight="1">
      <c r="A12" s="1364"/>
      <c r="B12" s="373" t="s">
        <v>1362</v>
      </c>
      <c r="C12" s="1349"/>
      <c r="D12" s="1349"/>
      <c r="E12" s="472">
        <v>2.41</v>
      </c>
      <c r="F12" s="472">
        <v>1.46</v>
      </c>
      <c r="G12" s="472">
        <v>0.95</v>
      </c>
      <c r="H12" s="472" t="s">
        <v>1357</v>
      </c>
      <c r="I12" s="372"/>
    </row>
    <row r="13" spans="1:9" ht="24" customHeight="1">
      <c r="A13" s="1364"/>
      <c r="B13" s="373" t="s">
        <v>1363</v>
      </c>
      <c r="C13" s="1349"/>
      <c r="D13" s="1349"/>
      <c r="E13" s="472">
        <v>3.44</v>
      </c>
      <c r="F13" s="472">
        <v>1.82</v>
      </c>
      <c r="G13" s="472">
        <v>1.62</v>
      </c>
      <c r="H13" s="472" t="s">
        <v>1357</v>
      </c>
      <c r="I13" s="372"/>
    </row>
    <row r="14" spans="1:9" ht="26.25" customHeight="1">
      <c r="A14" s="1364"/>
      <c r="B14" s="373" t="s">
        <v>1364</v>
      </c>
      <c r="C14" s="1349"/>
      <c r="D14" s="1349"/>
      <c r="E14" s="472">
        <v>2.83</v>
      </c>
      <c r="F14" s="472">
        <v>1.31</v>
      </c>
      <c r="G14" s="472">
        <v>1.52</v>
      </c>
      <c r="H14" s="472" t="s">
        <v>1357</v>
      </c>
      <c r="I14" s="372"/>
    </row>
    <row r="15" spans="1:9" ht="29.25" customHeight="1">
      <c r="A15" s="1364"/>
      <c r="B15" s="373" t="s">
        <v>1365</v>
      </c>
      <c r="C15" s="1349"/>
      <c r="D15" s="1349"/>
      <c r="E15" s="472">
        <v>0.8</v>
      </c>
      <c r="F15" s="472">
        <v>0.43</v>
      </c>
      <c r="G15" s="472">
        <v>0.37</v>
      </c>
      <c r="H15" s="472" t="s">
        <v>1357</v>
      </c>
      <c r="I15" s="372"/>
    </row>
    <row r="16" spans="1:9" ht="26.25" customHeight="1">
      <c r="A16" s="1364"/>
      <c r="B16" s="373" t="s">
        <v>1366</v>
      </c>
      <c r="C16" s="1349"/>
      <c r="D16" s="1349"/>
      <c r="E16" s="472">
        <v>31.87</v>
      </c>
      <c r="F16" s="472">
        <v>18.28</v>
      </c>
      <c r="G16" s="472">
        <v>13.59</v>
      </c>
      <c r="H16" s="472" t="s">
        <v>1357</v>
      </c>
      <c r="I16" s="372"/>
    </row>
    <row r="17" spans="1:9" ht="24.75" customHeight="1" thickBot="1">
      <c r="A17" s="1365"/>
      <c r="B17" s="376" t="s">
        <v>1367</v>
      </c>
      <c r="C17" s="1319"/>
      <c r="D17" s="1319"/>
      <c r="E17" s="472">
        <v>16.920000000000002</v>
      </c>
      <c r="F17" s="472">
        <v>9.94</v>
      </c>
      <c r="G17" s="472">
        <v>6.98</v>
      </c>
      <c r="H17" s="472" t="s">
        <v>1357</v>
      </c>
      <c r="I17" s="372"/>
    </row>
    <row r="18" spans="1:9" ht="141.75">
      <c r="A18" s="1363" t="s">
        <v>13</v>
      </c>
      <c r="B18" s="373" t="s">
        <v>1377</v>
      </c>
      <c r="C18" s="1320" t="s">
        <v>1356</v>
      </c>
      <c r="D18" s="1320" t="s">
        <v>1378</v>
      </c>
      <c r="E18" s="474">
        <v>41.84</v>
      </c>
      <c r="F18" s="474">
        <v>2.95</v>
      </c>
      <c r="G18" s="474">
        <v>14.42</v>
      </c>
      <c r="H18" s="474">
        <v>22.79</v>
      </c>
      <c r="I18" s="380" t="s">
        <v>1375</v>
      </c>
    </row>
    <row r="19" spans="1:9" ht="23.25" customHeight="1">
      <c r="A19" s="1364"/>
      <c r="B19" s="373" t="s">
        <v>1358</v>
      </c>
      <c r="C19" s="1349"/>
      <c r="D19" s="1349"/>
      <c r="E19" s="475">
        <v>24.8</v>
      </c>
      <c r="F19" s="475">
        <v>1.47</v>
      </c>
      <c r="G19" s="475">
        <v>6.72</v>
      </c>
      <c r="H19" s="475">
        <v>15.25</v>
      </c>
      <c r="I19" s="374" t="s">
        <v>1376</v>
      </c>
    </row>
    <row r="20" spans="1:9" ht="26.25" customHeight="1">
      <c r="A20" s="1364"/>
      <c r="B20" s="373" t="s">
        <v>1359</v>
      </c>
      <c r="C20" s="1349"/>
      <c r="D20" s="1349"/>
      <c r="E20" s="475">
        <v>4.95</v>
      </c>
      <c r="F20" s="475" t="s">
        <v>1380</v>
      </c>
      <c r="G20" s="475">
        <v>2.38</v>
      </c>
      <c r="H20" s="475">
        <v>2.57</v>
      </c>
      <c r="I20" s="374" t="s">
        <v>1379</v>
      </c>
    </row>
    <row r="21" spans="1:9" ht="24" customHeight="1">
      <c r="A21" s="1364"/>
      <c r="B21" s="373" t="s">
        <v>1360</v>
      </c>
      <c r="C21" s="1349"/>
      <c r="D21" s="1349"/>
      <c r="E21" s="475">
        <v>4.75</v>
      </c>
      <c r="F21" s="475" t="s">
        <v>1380</v>
      </c>
      <c r="G21" s="475">
        <v>2.4</v>
      </c>
      <c r="H21" s="475">
        <v>2.31</v>
      </c>
      <c r="I21" s="372"/>
    </row>
    <row r="22" spans="1:9" ht="20.25" customHeight="1">
      <c r="A22" s="1364"/>
      <c r="B22" s="373" t="s">
        <v>1361</v>
      </c>
      <c r="C22" s="1349"/>
      <c r="D22" s="1349"/>
      <c r="E22" s="475">
        <v>2.1</v>
      </c>
      <c r="F22" s="475">
        <v>1.47</v>
      </c>
      <c r="G22" s="475">
        <v>0.25</v>
      </c>
      <c r="H22" s="475">
        <v>0.25</v>
      </c>
      <c r="I22" s="372"/>
    </row>
    <row r="23" spans="1:9" ht="32.25" customHeight="1">
      <c r="A23" s="1364"/>
      <c r="B23" s="373" t="s">
        <v>1362</v>
      </c>
      <c r="C23" s="1349"/>
      <c r="D23" s="1349"/>
      <c r="E23" s="475">
        <v>0.3</v>
      </c>
      <c r="F23" s="475" t="s">
        <v>1380</v>
      </c>
      <c r="G23" s="475">
        <v>0.16</v>
      </c>
      <c r="H23" s="475">
        <v>0.14000000000000001</v>
      </c>
      <c r="I23" s="372"/>
    </row>
    <row r="24" spans="1:9" ht="28.5" customHeight="1">
      <c r="A24" s="1364"/>
      <c r="B24" s="373" t="s">
        <v>1363</v>
      </c>
      <c r="C24" s="1349"/>
      <c r="D24" s="1349"/>
      <c r="E24" s="475">
        <v>0.15</v>
      </c>
      <c r="F24" s="475" t="s">
        <v>1380</v>
      </c>
      <c r="G24" s="475">
        <v>0.04</v>
      </c>
      <c r="H24" s="475">
        <v>0.04</v>
      </c>
      <c r="I24" s="372"/>
    </row>
    <row r="25" spans="1:9" ht="27" customHeight="1">
      <c r="A25" s="1364"/>
      <c r="B25" s="373" t="s">
        <v>1364</v>
      </c>
      <c r="C25" s="1349"/>
      <c r="D25" s="1349"/>
      <c r="E25" s="475">
        <v>0.23</v>
      </c>
      <c r="F25" s="475" t="s">
        <v>1380</v>
      </c>
      <c r="G25" s="475">
        <v>0.08</v>
      </c>
      <c r="H25" s="475">
        <v>7.0000000000000007E-2</v>
      </c>
      <c r="I25" s="372"/>
    </row>
    <row r="26" spans="1:9" ht="26.25" customHeight="1">
      <c r="A26" s="1364"/>
      <c r="B26" s="373" t="s">
        <v>1365</v>
      </c>
      <c r="C26" s="1349"/>
      <c r="D26" s="1349"/>
      <c r="E26" s="475">
        <v>0.65</v>
      </c>
      <c r="F26" s="475" t="s">
        <v>1380</v>
      </c>
      <c r="G26" s="475">
        <v>0.41</v>
      </c>
      <c r="H26" s="475">
        <v>0.24</v>
      </c>
      <c r="I26" s="372"/>
    </row>
    <row r="27" spans="1:9" ht="25.5" customHeight="1">
      <c r="A27" s="1364"/>
      <c r="B27" s="373" t="s">
        <v>1366</v>
      </c>
      <c r="C27" s="1349"/>
      <c r="D27" s="1349"/>
      <c r="E27" s="475">
        <v>3.1</v>
      </c>
      <c r="F27" s="475" t="s">
        <v>1380</v>
      </c>
      <c r="G27" s="475">
        <v>1.87</v>
      </c>
      <c r="H27" s="475">
        <v>1.23</v>
      </c>
      <c r="I27" s="372"/>
    </row>
    <row r="28" spans="1:9" ht="24.75" customHeight="1" thickBot="1">
      <c r="A28" s="1365"/>
      <c r="B28" s="376" t="s">
        <v>1367</v>
      </c>
      <c r="C28" s="1319"/>
      <c r="D28" s="1319"/>
      <c r="E28" s="476">
        <v>0.81</v>
      </c>
      <c r="F28" s="476">
        <v>0.01</v>
      </c>
      <c r="G28" s="476">
        <v>0.11</v>
      </c>
      <c r="H28" s="476">
        <v>0.69</v>
      </c>
      <c r="I28" s="375"/>
    </row>
    <row r="29" spans="1:9" ht="78.75">
      <c r="A29" s="1363" t="s">
        <v>16</v>
      </c>
      <c r="B29" s="373" t="s">
        <v>1381</v>
      </c>
      <c r="C29" s="1320" t="s">
        <v>1356</v>
      </c>
      <c r="D29" s="1320" t="s">
        <v>1382</v>
      </c>
      <c r="E29" s="472">
        <v>49.76</v>
      </c>
      <c r="F29" s="472">
        <v>11.52</v>
      </c>
      <c r="G29" s="472">
        <v>34.08</v>
      </c>
      <c r="H29" s="472" t="s">
        <v>1357</v>
      </c>
      <c r="I29" s="374" t="s">
        <v>1370</v>
      </c>
    </row>
    <row r="30" spans="1:9" ht="24.75" customHeight="1">
      <c r="A30" s="1364"/>
      <c r="B30" s="373" t="s">
        <v>1358</v>
      </c>
      <c r="C30" s="1349"/>
      <c r="D30" s="1349"/>
      <c r="E30" s="472">
        <v>32.64</v>
      </c>
      <c r="F30" s="472">
        <v>7.28</v>
      </c>
      <c r="G30" s="472">
        <v>21.84</v>
      </c>
      <c r="H30" s="472" t="s">
        <v>1357</v>
      </c>
      <c r="I30" s="374" t="s">
        <v>1371</v>
      </c>
    </row>
    <row r="31" spans="1:9" ht="28.5" customHeight="1">
      <c r="A31" s="1364"/>
      <c r="B31" s="373" t="s">
        <v>1359</v>
      </c>
      <c r="C31" s="1349"/>
      <c r="D31" s="1349"/>
      <c r="E31" s="472">
        <v>4.8</v>
      </c>
      <c r="F31" s="472">
        <v>1.2</v>
      </c>
      <c r="G31" s="472">
        <v>3.52</v>
      </c>
      <c r="H31" s="472" t="s">
        <v>1357</v>
      </c>
      <c r="I31" s="374" t="s">
        <v>1372</v>
      </c>
    </row>
    <row r="32" spans="1:9" ht="24" customHeight="1">
      <c r="A32" s="1364"/>
      <c r="B32" s="373" t="s">
        <v>1360</v>
      </c>
      <c r="C32" s="1349"/>
      <c r="D32" s="1349"/>
      <c r="E32" s="472">
        <v>1.84</v>
      </c>
      <c r="F32" s="472">
        <v>0.4</v>
      </c>
      <c r="G32" s="472">
        <v>1.2</v>
      </c>
      <c r="H32" s="472" t="s">
        <v>1357</v>
      </c>
      <c r="I32" s="372"/>
    </row>
    <row r="33" spans="1:9" ht="20.25" customHeight="1">
      <c r="A33" s="1364"/>
      <c r="B33" s="373" t="s">
        <v>1361</v>
      </c>
      <c r="C33" s="1349"/>
      <c r="D33" s="1349"/>
      <c r="E33" s="472">
        <v>4.4000000000000004</v>
      </c>
      <c r="F33" s="472">
        <v>1.04</v>
      </c>
      <c r="G33" s="472">
        <v>3.2</v>
      </c>
      <c r="H33" s="472" t="s">
        <v>1357</v>
      </c>
      <c r="I33" s="372"/>
    </row>
    <row r="34" spans="1:9" ht="25.5" customHeight="1">
      <c r="A34" s="1364"/>
      <c r="B34" s="373" t="s">
        <v>1362</v>
      </c>
      <c r="C34" s="1349"/>
      <c r="D34" s="1349"/>
      <c r="E34" s="472">
        <v>0.24</v>
      </c>
      <c r="F34" s="472">
        <v>0.08</v>
      </c>
      <c r="G34" s="472">
        <v>0.16</v>
      </c>
      <c r="H34" s="472" t="s">
        <v>1357</v>
      </c>
      <c r="I34" s="372"/>
    </row>
    <row r="35" spans="1:9" ht="26.25" customHeight="1">
      <c r="A35" s="1364"/>
      <c r="B35" s="373" t="s">
        <v>1363</v>
      </c>
      <c r="C35" s="1349"/>
      <c r="D35" s="1349"/>
      <c r="E35" s="472">
        <v>0.32</v>
      </c>
      <c r="F35" s="472">
        <v>0.08</v>
      </c>
      <c r="G35" s="472">
        <v>0.24</v>
      </c>
      <c r="H35" s="472" t="s">
        <v>1357</v>
      </c>
      <c r="I35" s="372"/>
    </row>
    <row r="36" spans="1:9" ht="21.75" customHeight="1">
      <c r="A36" s="1364"/>
      <c r="B36" s="373" t="s">
        <v>1364</v>
      </c>
      <c r="C36" s="1349"/>
      <c r="D36" s="1349"/>
      <c r="E36" s="472">
        <v>0.24</v>
      </c>
      <c r="F36" s="472" t="s">
        <v>1357</v>
      </c>
      <c r="G36" s="472">
        <v>0.16</v>
      </c>
      <c r="H36" s="472" t="s">
        <v>1357</v>
      </c>
      <c r="I36" s="372"/>
    </row>
    <row r="37" spans="1:9" ht="21" customHeight="1">
      <c r="A37" s="1364"/>
      <c r="B37" s="373" t="s">
        <v>1365</v>
      </c>
      <c r="C37" s="1349"/>
      <c r="D37" s="1349"/>
      <c r="E37" s="472">
        <v>0.08</v>
      </c>
      <c r="F37" s="472">
        <v>0.08</v>
      </c>
      <c r="G37" s="472" t="s">
        <v>1357</v>
      </c>
      <c r="H37" s="472" t="s">
        <v>1357</v>
      </c>
      <c r="I37" s="372"/>
    </row>
    <row r="38" spans="1:9" ht="24" customHeight="1">
      <c r="A38" s="1364"/>
      <c r="B38" s="373" t="s">
        <v>1366</v>
      </c>
      <c r="C38" s="1349"/>
      <c r="D38" s="1349"/>
      <c r="E38" s="472">
        <v>3.12</v>
      </c>
      <c r="F38" s="472">
        <v>0.8</v>
      </c>
      <c r="G38" s="472">
        <v>2.2400000000000002</v>
      </c>
      <c r="H38" s="472" t="s">
        <v>1357</v>
      </c>
      <c r="I38" s="372"/>
    </row>
    <row r="39" spans="1:9" ht="26.25" customHeight="1" thickBot="1">
      <c r="A39" s="1365"/>
      <c r="B39" s="376" t="s">
        <v>1367</v>
      </c>
      <c r="C39" s="1319"/>
      <c r="D39" s="1319"/>
      <c r="E39" s="473">
        <v>2.08</v>
      </c>
      <c r="F39" s="473">
        <v>0.56000000000000005</v>
      </c>
      <c r="G39" s="473">
        <v>1.52</v>
      </c>
      <c r="H39" s="473" t="s">
        <v>1357</v>
      </c>
      <c r="I39" s="371"/>
    </row>
    <row r="40" spans="1:9" ht="189">
      <c r="A40" s="1363" t="s">
        <v>18</v>
      </c>
      <c r="B40" s="373" t="s">
        <v>1385</v>
      </c>
      <c r="C40" s="1320" t="s">
        <v>1387</v>
      </c>
      <c r="D40" s="1320" t="s">
        <v>1388</v>
      </c>
      <c r="E40" s="1348" t="s">
        <v>1357</v>
      </c>
      <c r="F40" s="1348" t="s">
        <v>1357</v>
      </c>
      <c r="G40" s="1348" t="s">
        <v>1357</v>
      </c>
      <c r="H40" s="1348" t="s">
        <v>1357</v>
      </c>
      <c r="I40" s="374" t="s">
        <v>1389</v>
      </c>
    </row>
    <row r="41" spans="1:9" ht="23.25" customHeight="1">
      <c r="A41" s="1364"/>
      <c r="B41" s="373" t="s">
        <v>1386</v>
      </c>
      <c r="C41" s="1349"/>
      <c r="D41" s="1349"/>
      <c r="E41" s="1327"/>
      <c r="F41" s="1327"/>
      <c r="G41" s="1327"/>
      <c r="H41" s="1327"/>
      <c r="I41" s="374" t="s">
        <v>1390</v>
      </c>
    </row>
    <row r="42" spans="1:9" ht="24.75" customHeight="1">
      <c r="A42" s="1364"/>
      <c r="B42" s="373" t="s">
        <v>1358</v>
      </c>
      <c r="C42" s="1349"/>
      <c r="D42" s="1349"/>
      <c r="E42" s="477" t="s">
        <v>1357</v>
      </c>
      <c r="F42" s="472" t="s">
        <v>1357</v>
      </c>
      <c r="G42" s="472" t="s">
        <v>1357</v>
      </c>
      <c r="H42" s="472" t="s">
        <v>1357</v>
      </c>
      <c r="I42" s="374" t="s">
        <v>1391</v>
      </c>
    </row>
    <row r="43" spans="1:9" ht="27" customHeight="1">
      <c r="A43" s="1364"/>
      <c r="B43" s="373" t="s">
        <v>1359</v>
      </c>
      <c r="C43" s="1349"/>
      <c r="D43" s="1349"/>
      <c r="E43" s="477" t="s">
        <v>1357</v>
      </c>
      <c r="F43" s="472" t="s">
        <v>1357</v>
      </c>
      <c r="G43" s="472" t="s">
        <v>1357</v>
      </c>
      <c r="H43" s="472" t="s">
        <v>1357</v>
      </c>
      <c r="I43" s="374" t="s">
        <v>1392</v>
      </c>
    </row>
    <row r="44" spans="1:9" ht="27" customHeight="1">
      <c r="A44" s="1364"/>
      <c r="B44" s="373" t="s">
        <v>1360</v>
      </c>
      <c r="C44" s="1349"/>
      <c r="D44" s="1349"/>
      <c r="E44" s="477" t="s">
        <v>1357</v>
      </c>
      <c r="F44" s="472" t="s">
        <v>1357</v>
      </c>
      <c r="G44" s="472" t="s">
        <v>1357</v>
      </c>
      <c r="H44" s="472" t="s">
        <v>1357</v>
      </c>
      <c r="I44" s="372"/>
    </row>
    <row r="45" spans="1:9" ht="24.75" customHeight="1">
      <c r="A45" s="1364"/>
      <c r="B45" s="373" t="s">
        <v>1361</v>
      </c>
      <c r="C45" s="1349"/>
      <c r="D45" s="1349"/>
      <c r="E45" s="477" t="s">
        <v>1357</v>
      </c>
      <c r="F45" s="472" t="s">
        <v>1357</v>
      </c>
      <c r="G45" s="472" t="s">
        <v>1357</v>
      </c>
      <c r="H45" s="472" t="s">
        <v>1357</v>
      </c>
      <c r="I45" s="372"/>
    </row>
    <row r="46" spans="1:9" ht="20.25" customHeight="1">
      <c r="A46" s="1364"/>
      <c r="B46" s="373" t="s">
        <v>1362</v>
      </c>
      <c r="C46" s="1349"/>
      <c r="D46" s="1349"/>
      <c r="E46" s="477" t="s">
        <v>1357</v>
      </c>
      <c r="F46" s="472" t="s">
        <v>1357</v>
      </c>
      <c r="G46" s="472" t="s">
        <v>1357</v>
      </c>
      <c r="H46" s="472" t="s">
        <v>1357</v>
      </c>
      <c r="I46" s="372"/>
    </row>
    <row r="47" spans="1:9" ht="26.25" customHeight="1">
      <c r="A47" s="1364"/>
      <c r="B47" s="373" t="s">
        <v>1363</v>
      </c>
      <c r="C47" s="1349"/>
      <c r="D47" s="1349"/>
      <c r="E47" s="477" t="s">
        <v>1357</v>
      </c>
      <c r="F47" s="472" t="s">
        <v>1357</v>
      </c>
      <c r="G47" s="472" t="s">
        <v>1357</v>
      </c>
      <c r="H47" s="472" t="s">
        <v>1357</v>
      </c>
      <c r="I47" s="372"/>
    </row>
    <row r="48" spans="1:9" ht="30" customHeight="1">
      <c r="A48" s="1364"/>
      <c r="B48" s="373" t="s">
        <v>1364</v>
      </c>
      <c r="C48" s="1349"/>
      <c r="D48" s="1349"/>
      <c r="E48" s="477" t="s">
        <v>1357</v>
      </c>
      <c r="F48" s="472" t="s">
        <v>1357</v>
      </c>
      <c r="G48" s="472" t="s">
        <v>1357</v>
      </c>
      <c r="H48" s="472" t="s">
        <v>1357</v>
      </c>
      <c r="I48" s="372"/>
    </row>
    <row r="49" spans="1:9" ht="27" customHeight="1">
      <c r="A49" s="1364"/>
      <c r="B49" s="373" t="s">
        <v>1365</v>
      </c>
      <c r="C49" s="1349"/>
      <c r="D49" s="1349"/>
      <c r="E49" s="477" t="s">
        <v>1357</v>
      </c>
      <c r="F49" s="472" t="s">
        <v>1357</v>
      </c>
      <c r="G49" s="472" t="s">
        <v>1357</v>
      </c>
      <c r="H49" s="472" t="s">
        <v>1357</v>
      </c>
      <c r="I49" s="372"/>
    </row>
    <row r="50" spans="1:9" ht="26.25" customHeight="1">
      <c r="A50" s="1364"/>
      <c r="B50" s="373" t="s">
        <v>1366</v>
      </c>
      <c r="C50" s="1349"/>
      <c r="D50" s="1349"/>
      <c r="E50" s="477" t="s">
        <v>1357</v>
      </c>
      <c r="F50" s="472" t="s">
        <v>1357</v>
      </c>
      <c r="G50" s="472" t="s">
        <v>1357</v>
      </c>
      <c r="H50" s="472" t="s">
        <v>1357</v>
      </c>
      <c r="I50" s="372"/>
    </row>
    <row r="51" spans="1:9" ht="26.25" customHeight="1" thickBot="1">
      <c r="A51" s="1365"/>
      <c r="B51" s="376" t="s">
        <v>1367</v>
      </c>
      <c r="C51" s="1319"/>
      <c r="D51" s="1319"/>
      <c r="E51" s="478" t="s">
        <v>1357</v>
      </c>
      <c r="F51" s="473" t="s">
        <v>1357</v>
      </c>
      <c r="G51" s="473" t="s">
        <v>1357</v>
      </c>
      <c r="H51" s="473" t="s">
        <v>1357</v>
      </c>
      <c r="I51" s="375"/>
    </row>
    <row r="52" spans="1:9" ht="105" customHeight="1">
      <c r="A52" s="1363" t="s">
        <v>21</v>
      </c>
      <c r="B52" s="373" t="s">
        <v>1393</v>
      </c>
      <c r="C52" s="1320" t="s">
        <v>1394</v>
      </c>
      <c r="D52" s="1320" t="s">
        <v>1388</v>
      </c>
      <c r="E52" s="1348" t="s">
        <v>1357</v>
      </c>
      <c r="F52" s="1348" t="s">
        <v>1357</v>
      </c>
      <c r="G52" s="1348" t="s">
        <v>1357</v>
      </c>
      <c r="H52" s="1348" t="s">
        <v>1357</v>
      </c>
      <c r="I52" s="374" t="s">
        <v>1395</v>
      </c>
    </row>
    <row r="53" spans="1:9" ht="21" customHeight="1">
      <c r="A53" s="1364"/>
      <c r="B53" s="373" t="s">
        <v>1386</v>
      </c>
      <c r="C53" s="1349"/>
      <c r="D53" s="1349"/>
      <c r="E53" s="1327"/>
      <c r="F53" s="1327"/>
      <c r="G53" s="1327"/>
      <c r="H53" s="1327"/>
      <c r="I53" s="374" t="s">
        <v>1383</v>
      </c>
    </row>
    <row r="54" spans="1:9" ht="26.25" customHeight="1">
      <c r="A54" s="1364"/>
      <c r="B54" s="373" t="s">
        <v>1358</v>
      </c>
      <c r="C54" s="1349"/>
      <c r="D54" s="1349"/>
      <c r="E54" s="477" t="s">
        <v>1357</v>
      </c>
      <c r="F54" s="472" t="s">
        <v>1357</v>
      </c>
      <c r="G54" s="472" t="s">
        <v>1357</v>
      </c>
      <c r="H54" s="472" t="s">
        <v>1357</v>
      </c>
      <c r="I54" s="374" t="s">
        <v>1396</v>
      </c>
    </row>
    <row r="55" spans="1:9" ht="29.25" customHeight="1">
      <c r="A55" s="1364"/>
      <c r="B55" s="373" t="s">
        <v>1359</v>
      </c>
      <c r="C55" s="1349"/>
      <c r="D55" s="1349"/>
      <c r="E55" s="477" t="s">
        <v>1357</v>
      </c>
      <c r="F55" s="472" t="s">
        <v>1357</v>
      </c>
      <c r="G55" s="472" t="s">
        <v>1357</v>
      </c>
      <c r="H55" s="472" t="s">
        <v>1357</v>
      </c>
      <c r="I55" s="374" t="s">
        <v>1397</v>
      </c>
    </row>
    <row r="56" spans="1:9" ht="30" customHeight="1">
      <c r="A56" s="1364"/>
      <c r="B56" s="373" t="s">
        <v>1360</v>
      </c>
      <c r="C56" s="1349"/>
      <c r="D56" s="1349"/>
      <c r="E56" s="477" t="s">
        <v>1357</v>
      </c>
      <c r="F56" s="472" t="s">
        <v>1357</v>
      </c>
      <c r="G56" s="472" t="s">
        <v>1357</v>
      </c>
      <c r="H56" s="472" t="s">
        <v>1357</v>
      </c>
      <c r="I56" s="372"/>
    </row>
    <row r="57" spans="1:9" ht="26.25" customHeight="1">
      <c r="A57" s="1364"/>
      <c r="B57" s="373" t="s">
        <v>1361</v>
      </c>
      <c r="C57" s="1349"/>
      <c r="D57" s="1349"/>
      <c r="E57" s="477" t="s">
        <v>1357</v>
      </c>
      <c r="F57" s="472" t="s">
        <v>1357</v>
      </c>
      <c r="G57" s="472" t="s">
        <v>1357</v>
      </c>
      <c r="H57" s="472" t="s">
        <v>1357</v>
      </c>
      <c r="I57" s="372"/>
    </row>
    <row r="58" spans="1:9" ht="26.25" customHeight="1">
      <c r="A58" s="1364"/>
      <c r="B58" s="373" t="s">
        <v>1362</v>
      </c>
      <c r="C58" s="1349"/>
      <c r="D58" s="1349"/>
      <c r="E58" s="477" t="s">
        <v>1357</v>
      </c>
      <c r="F58" s="472" t="s">
        <v>1357</v>
      </c>
      <c r="G58" s="472" t="s">
        <v>1357</v>
      </c>
      <c r="H58" s="472" t="s">
        <v>1357</v>
      </c>
      <c r="I58" s="372"/>
    </row>
    <row r="59" spans="1:9" ht="27" customHeight="1">
      <c r="A59" s="1364"/>
      <c r="B59" s="373" t="s">
        <v>1363</v>
      </c>
      <c r="C59" s="1349"/>
      <c r="D59" s="1349"/>
      <c r="E59" s="477" t="s">
        <v>1357</v>
      </c>
      <c r="F59" s="472" t="s">
        <v>1357</v>
      </c>
      <c r="G59" s="472" t="s">
        <v>1357</v>
      </c>
      <c r="H59" s="472" t="s">
        <v>1357</v>
      </c>
      <c r="I59" s="372"/>
    </row>
    <row r="60" spans="1:9" ht="29.25" customHeight="1">
      <c r="A60" s="1364"/>
      <c r="B60" s="373" t="s">
        <v>1364</v>
      </c>
      <c r="C60" s="1349"/>
      <c r="D60" s="1349"/>
      <c r="E60" s="477" t="s">
        <v>1357</v>
      </c>
      <c r="F60" s="472" t="s">
        <v>1357</v>
      </c>
      <c r="G60" s="472" t="s">
        <v>1357</v>
      </c>
      <c r="H60" s="472" t="s">
        <v>1357</v>
      </c>
      <c r="I60" s="372"/>
    </row>
    <row r="61" spans="1:9" ht="30" customHeight="1">
      <c r="A61" s="1364"/>
      <c r="B61" s="373" t="s">
        <v>1365</v>
      </c>
      <c r="C61" s="1349"/>
      <c r="D61" s="1349"/>
      <c r="E61" s="477" t="s">
        <v>1357</v>
      </c>
      <c r="F61" s="472" t="s">
        <v>1357</v>
      </c>
      <c r="G61" s="472" t="s">
        <v>1357</v>
      </c>
      <c r="H61" s="472" t="s">
        <v>1357</v>
      </c>
      <c r="I61" s="372"/>
    </row>
    <row r="62" spans="1:9" ht="24" customHeight="1">
      <c r="A62" s="1364"/>
      <c r="B62" s="373" t="s">
        <v>1366</v>
      </c>
      <c r="C62" s="1349"/>
      <c r="D62" s="1349"/>
      <c r="E62" s="477" t="s">
        <v>1357</v>
      </c>
      <c r="F62" s="472" t="s">
        <v>1357</v>
      </c>
      <c r="G62" s="472" t="s">
        <v>1357</v>
      </c>
      <c r="H62" s="472" t="s">
        <v>1357</v>
      </c>
      <c r="I62" s="372"/>
    </row>
    <row r="63" spans="1:9" ht="23.25" customHeight="1" thickBot="1">
      <c r="A63" s="1365"/>
      <c r="B63" s="376" t="s">
        <v>1367</v>
      </c>
      <c r="C63" s="1319"/>
      <c r="D63" s="1319"/>
      <c r="E63" s="478" t="s">
        <v>1357</v>
      </c>
      <c r="F63" s="473" t="s">
        <v>1357</v>
      </c>
      <c r="G63" s="473" t="s">
        <v>1357</v>
      </c>
      <c r="H63" s="473" t="s">
        <v>1357</v>
      </c>
      <c r="I63" s="372"/>
    </row>
    <row r="64" spans="1:9" ht="126">
      <c r="A64" s="1363" t="s">
        <v>23</v>
      </c>
      <c r="B64" s="373" t="s">
        <v>1398</v>
      </c>
      <c r="C64" s="1320" t="s">
        <v>1394</v>
      </c>
      <c r="D64" s="1320" t="s">
        <v>1388</v>
      </c>
      <c r="E64" s="1348" t="s">
        <v>1357</v>
      </c>
      <c r="F64" s="1348" t="s">
        <v>1357</v>
      </c>
      <c r="G64" s="1348" t="s">
        <v>1357</v>
      </c>
      <c r="H64" s="1348" t="s">
        <v>1357</v>
      </c>
      <c r="I64" s="380" t="s">
        <v>1395</v>
      </c>
    </row>
    <row r="65" spans="1:9" ht="19.5" customHeight="1">
      <c r="A65" s="1364"/>
      <c r="B65" s="373" t="s">
        <v>1386</v>
      </c>
      <c r="C65" s="1349"/>
      <c r="D65" s="1349"/>
      <c r="E65" s="1327"/>
      <c r="F65" s="1327"/>
      <c r="G65" s="1327"/>
      <c r="H65" s="1327"/>
      <c r="I65" s="374" t="s">
        <v>1383</v>
      </c>
    </row>
    <row r="66" spans="1:9" ht="24" customHeight="1">
      <c r="A66" s="1364"/>
      <c r="B66" s="373" t="s">
        <v>1358</v>
      </c>
      <c r="C66" s="1349"/>
      <c r="D66" s="1349"/>
      <c r="E66" s="477" t="s">
        <v>1357</v>
      </c>
      <c r="F66" s="472" t="s">
        <v>1357</v>
      </c>
      <c r="G66" s="472" t="s">
        <v>1357</v>
      </c>
      <c r="H66" s="472" t="s">
        <v>1357</v>
      </c>
      <c r="I66" s="374" t="s">
        <v>1384</v>
      </c>
    </row>
    <row r="67" spans="1:9" ht="27" customHeight="1">
      <c r="A67" s="1364"/>
      <c r="B67" s="373" t="s">
        <v>1359</v>
      </c>
      <c r="C67" s="1349"/>
      <c r="D67" s="1349"/>
      <c r="E67" s="477" t="s">
        <v>1357</v>
      </c>
      <c r="F67" s="472" t="s">
        <v>1357</v>
      </c>
      <c r="G67" s="472" t="s">
        <v>1357</v>
      </c>
      <c r="H67" s="472" t="s">
        <v>1357</v>
      </c>
      <c r="I67" s="374" t="s">
        <v>1392</v>
      </c>
    </row>
    <row r="68" spans="1:9" ht="23.25" customHeight="1">
      <c r="A68" s="1364"/>
      <c r="B68" s="373" t="s">
        <v>1360</v>
      </c>
      <c r="C68" s="1349"/>
      <c r="D68" s="1349"/>
      <c r="E68" s="477" t="s">
        <v>1357</v>
      </c>
      <c r="F68" s="472" t="s">
        <v>1357</v>
      </c>
      <c r="G68" s="472" t="s">
        <v>1357</v>
      </c>
      <c r="H68" s="472" t="s">
        <v>1357</v>
      </c>
      <c r="I68" s="372"/>
    </row>
    <row r="69" spans="1:9" ht="21.75" customHeight="1">
      <c r="A69" s="1364"/>
      <c r="B69" s="373" t="s">
        <v>1361</v>
      </c>
      <c r="C69" s="1349"/>
      <c r="D69" s="1349"/>
      <c r="E69" s="477" t="s">
        <v>1357</v>
      </c>
      <c r="F69" s="472" t="s">
        <v>1357</v>
      </c>
      <c r="G69" s="472" t="s">
        <v>1357</v>
      </c>
      <c r="H69" s="472" t="s">
        <v>1357</v>
      </c>
      <c r="I69" s="372"/>
    </row>
    <row r="70" spans="1:9" ht="27" customHeight="1">
      <c r="A70" s="1364"/>
      <c r="B70" s="373" t="s">
        <v>1362</v>
      </c>
      <c r="C70" s="1349"/>
      <c r="D70" s="1349"/>
      <c r="E70" s="477" t="s">
        <v>1357</v>
      </c>
      <c r="F70" s="472" t="s">
        <v>1357</v>
      </c>
      <c r="G70" s="472" t="s">
        <v>1357</v>
      </c>
      <c r="H70" s="472" t="s">
        <v>1357</v>
      </c>
      <c r="I70" s="372"/>
    </row>
    <row r="71" spans="1:9" ht="24" customHeight="1">
      <c r="A71" s="1364"/>
      <c r="B71" s="373" t="s">
        <v>1363</v>
      </c>
      <c r="C71" s="1349"/>
      <c r="D71" s="1349"/>
      <c r="E71" s="477" t="s">
        <v>1357</v>
      </c>
      <c r="F71" s="472" t="s">
        <v>1357</v>
      </c>
      <c r="G71" s="472" t="s">
        <v>1357</v>
      </c>
      <c r="H71" s="472" t="s">
        <v>1357</v>
      </c>
      <c r="I71" s="372"/>
    </row>
    <row r="72" spans="1:9" ht="30" customHeight="1">
      <c r="A72" s="1364"/>
      <c r="B72" s="373" t="s">
        <v>1364</v>
      </c>
      <c r="C72" s="1349"/>
      <c r="D72" s="1349"/>
      <c r="E72" s="477" t="s">
        <v>1357</v>
      </c>
      <c r="F72" s="472" t="s">
        <v>1357</v>
      </c>
      <c r="G72" s="472" t="s">
        <v>1357</v>
      </c>
      <c r="H72" s="472" t="s">
        <v>1357</v>
      </c>
      <c r="I72" s="372"/>
    </row>
    <row r="73" spans="1:9" ht="28.5" customHeight="1">
      <c r="A73" s="1364"/>
      <c r="B73" s="373" t="s">
        <v>1365</v>
      </c>
      <c r="C73" s="1349"/>
      <c r="D73" s="1349"/>
      <c r="E73" s="477" t="s">
        <v>1357</v>
      </c>
      <c r="F73" s="472" t="s">
        <v>1357</v>
      </c>
      <c r="G73" s="472" t="s">
        <v>1357</v>
      </c>
      <c r="H73" s="472" t="s">
        <v>1357</v>
      </c>
      <c r="I73" s="372"/>
    </row>
    <row r="74" spans="1:9" ht="28.5" customHeight="1">
      <c r="A74" s="1364"/>
      <c r="B74" s="373" t="s">
        <v>1366</v>
      </c>
      <c r="C74" s="1349"/>
      <c r="D74" s="1349"/>
      <c r="E74" s="477" t="s">
        <v>1357</v>
      </c>
      <c r="F74" s="472" t="s">
        <v>1357</v>
      </c>
      <c r="G74" s="472" t="s">
        <v>1357</v>
      </c>
      <c r="H74" s="472" t="s">
        <v>1357</v>
      </c>
      <c r="I74" s="372"/>
    </row>
    <row r="75" spans="1:9" ht="24.75" customHeight="1" thickBot="1">
      <c r="A75" s="1365"/>
      <c r="B75" s="373" t="s">
        <v>1367</v>
      </c>
      <c r="C75" s="1319"/>
      <c r="D75" s="1319"/>
      <c r="E75" s="478" t="s">
        <v>1357</v>
      </c>
      <c r="F75" s="473" t="s">
        <v>1357</v>
      </c>
      <c r="G75" s="473" t="s">
        <v>1357</v>
      </c>
      <c r="H75" s="473" t="s">
        <v>1357</v>
      </c>
      <c r="I75" s="372"/>
    </row>
    <row r="76" spans="1:9" ht="78.75">
      <c r="A76" s="1363" t="s">
        <v>25</v>
      </c>
      <c r="B76" s="379" t="s">
        <v>1399</v>
      </c>
      <c r="C76" s="1320" t="s">
        <v>1394</v>
      </c>
      <c r="D76" s="1320" t="s">
        <v>1388</v>
      </c>
      <c r="E76" s="472" t="s">
        <v>1357</v>
      </c>
      <c r="F76" s="472" t="s">
        <v>1357</v>
      </c>
      <c r="G76" s="472" t="s">
        <v>1357</v>
      </c>
      <c r="H76" s="472" t="s">
        <v>1357</v>
      </c>
      <c r="I76" s="380" t="s">
        <v>1395</v>
      </c>
    </row>
    <row r="77" spans="1:9" ht="28.5" customHeight="1">
      <c r="A77" s="1364"/>
      <c r="B77" s="373" t="s">
        <v>1358</v>
      </c>
      <c r="C77" s="1349"/>
      <c r="D77" s="1349"/>
      <c r="E77" s="472" t="s">
        <v>1357</v>
      </c>
      <c r="F77" s="472" t="s">
        <v>1357</v>
      </c>
      <c r="G77" s="472" t="s">
        <v>1357</v>
      </c>
      <c r="H77" s="472" t="s">
        <v>1357</v>
      </c>
      <c r="I77" s="374" t="s">
        <v>1383</v>
      </c>
    </row>
    <row r="78" spans="1:9" ht="30" customHeight="1">
      <c r="A78" s="1364"/>
      <c r="B78" s="373" t="s">
        <v>1359</v>
      </c>
      <c r="C78" s="1349"/>
      <c r="D78" s="1349"/>
      <c r="E78" s="472" t="s">
        <v>1357</v>
      </c>
      <c r="F78" s="472" t="s">
        <v>1357</v>
      </c>
      <c r="G78" s="472" t="s">
        <v>1357</v>
      </c>
      <c r="H78" s="472" t="s">
        <v>1357</v>
      </c>
      <c r="I78" s="374" t="s">
        <v>1396</v>
      </c>
    </row>
    <row r="79" spans="1:9" ht="28.5" customHeight="1">
      <c r="A79" s="1364"/>
      <c r="B79" s="373" t="s">
        <v>1360</v>
      </c>
      <c r="C79" s="1349"/>
      <c r="D79" s="1349"/>
      <c r="E79" s="472" t="s">
        <v>1357</v>
      </c>
      <c r="F79" s="472" t="s">
        <v>1357</v>
      </c>
      <c r="G79" s="472" t="s">
        <v>1357</v>
      </c>
      <c r="H79" s="472" t="s">
        <v>1357</v>
      </c>
      <c r="I79" s="374" t="s">
        <v>1397</v>
      </c>
    </row>
    <row r="80" spans="1:9" ht="22.5" customHeight="1">
      <c r="A80" s="1364"/>
      <c r="B80" s="373" t="s">
        <v>1361</v>
      </c>
      <c r="C80" s="1349"/>
      <c r="D80" s="1349"/>
      <c r="E80" s="472" t="s">
        <v>1357</v>
      </c>
      <c r="F80" s="472" t="s">
        <v>1357</v>
      </c>
      <c r="G80" s="472" t="s">
        <v>1357</v>
      </c>
      <c r="H80" s="472" t="s">
        <v>1357</v>
      </c>
      <c r="I80" s="372"/>
    </row>
    <row r="81" spans="1:9" ht="27" customHeight="1">
      <c r="A81" s="1364"/>
      <c r="B81" s="373" t="s">
        <v>1362</v>
      </c>
      <c r="C81" s="1349"/>
      <c r="D81" s="1349"/>
      <c r="E81" s="472" t="s">
        <v>1357</v>
      </c>
      <c r="F81" s="472" t="s">
        <v>1357</v>
      </c>
      <c r="G81" s="472" t="s">
        <v>1357</v>
      </c>
      <c r="H81" s="472" t="s">
        <v>1357</v>
      </c>
      <c r="I81" s="372"/>
    </row>
    <row r="82" spans="1:9" ht="24" customHeight="1">
      <c r="A82" s="1364"/>
      <c r="B82" s="373" t="s">
        <v>1363</v>
      </c>
      <c r="C82" s="1349"/>
      <c r="D82" s="1349"/>
      <c r="E82" s="472" t="s">
        <v>1357</v>
      </c>
      <c r="F82" s="472" t="s">
        <v>1357</v>
      </c>
      <c r="G82" s="472" t="s">
        <v>1357</v>
      </c>
      <c r="H82" s="472" t="s">
        <v>1357</v>
      </c>
      <c r="I82" s="372"/>
    </row>
    <row r="83" spans="1:9" ht="29.25" customHeight="1">
      <c r="A83" s="1364"/>
      <c r="B83" s="373" t="s">
        <v>1364</v>
      </c>
      <c r="C83" s="1349"/>
      <c r="D83" s="1349"/>
      <c r="E83" s="472" t="s">
        <v>1357</v>
      </c>
      <c r="F83" s="472" t="s">
        <v>1357</v>
      </c>
      <c r="G83" s="472" t="s">
        <v>1357</v>
      </c>
      <c r="H83" s="472" t="s">
        <v>1357</v>
      </c>
      <c r="I83" s="372"/>
    </row>
    <row r="84" spans="1:9" ht="29.25" customHeight="1">
      <c r="A84" s="1364"/>
      <c r="B84" s="373" t="s">
        <v>1365</v>
      </c>
      <c r="C84" s="1349"/>
      <c r="D84" s="1349"/>
      <c r="E84" s="472" t="s">
        <v>1357</v>
      </c>
      <c r="F84" s="472" t="s">
        <v>1357</v>
      </c>
      <c r="G84" s="472" t="s">
        <v>1357</v>
      </c>
      <c r="H84" s="472" t="s">
        <v>1357</v>
      </c>
      <c r="I84" s="372"/>
    </row>
    <row r="85" spans="1:9" ht="34.5" customHeight="1">
      <c r="A85" s="1364"/>
      <c r="B85" s="373" t="s">
        <v>1366</v>
      </c>
      <c r="C85" s="1349"/>
      <c r="D85" s="1349"/>
      <c r="E85" s="472" t="s">
        <v>1357</v>
      </c>
      <c r="F85" s="472" t="s">
        <v>1357</v>
      </c>
      <c r="G85" s="472" t="s">
        <v>1357</v>
      </c>
      <c r="H85" s="472" t="s">
        <v>1357</v>
      </c>
      <c r="I85" s="372"/>
    </row>
    <row r="86" spans="1:9" ht="21" customHeight="1">
      <c r="A86" s="1364"/>
      <c r="B86" s="393" t="s">
        <v>1367</v>
      </c>
      <c r="C86" s="1349"/>
      <c r="D86" s="1349"/>
      <c r="E86" s="477" t="s">
        <v>1357</v>
      </c>
      <c r="F86" s="477" t="s">
        <v>1357</v>
      </c>
      <c r="G86" s="477" t="s">
        <v>1357</v>
      </c>
      <c r="H86" s="477" t="s">
        <v>1357</v>
      </c>
      <c r="I86" s="372"/>
    </row>
    <row r="87" spans="1:9" ht="23.25" customHeight="1">
      <c r="A87" s="1369" t="s">
        <v>1400</v>
      </c>
      <c r="B87" s="1369"/>
      <c r="C87" s="1369"/>
      <c r="D87" s="1369"/>
      <c r="E87" s="1369"/>
      <c r="F87" s="1369"/>
      <c r="G87" s="1369"/>
      <c r="H87" s="1369"/>
      <c r="I87" s="1369"/>
    </row>
    <row r="88" spans="1:9" ht="22.5" customHeight="1" thickBot="1">
      <c r="A88" s="1370" t="s">
        <v>1401</v>
      </c>
      <c r="B88" s="1371"/>
      <c r="C88" s="1371"/>
      <c r="D88" s="1371"/>
      <c r="E88" s="1371"/>
      <c r="F88" s="1371"/>
      <c r="G88" s="1371"/>
      <c r="H88" s="1371"/>
      <c r="I88" s="1372"/>
    </row>
    <row r="89" spans="1:9" ht="69.75" customHeight="1" thickBot="1">
      <c r="A89" s="1359" t="s">
        <v>7</v>
      </c>
      <c r="B89" s="1361" t="s">
        <v>1402</v>
      </c>
      <c r="C89" s="377" t="s">
        <v>1403</v>
      </c>
      <c r="D89" s="377" t="s">
        <v>1404</v>
      </c>
      <c r="E89" s="479">
        <v>0.6</v>
      </c>
      <c r="F89" s="473">
        <v>0.57599999999999996</v>
      </c>
      <c r="G89" s="479" t="s">
        <v>1357</v>
      </c>
      <c r="H89" s="478" t="s">
        <v>1357</v>
      </c>
      <c r="I89" s="1318" t="s">
        <v>1405</v>
      </c>
    </row>
    <row r="90" spans="1:9" ht="32.25" thickBot="1">
      <c r="A90" s="1366"/>
      <c r="B90" s="1367"/>
      <c r="C90" s="377" t="s">
        <v>1356</v>
      </c>
      <c r="D90" s="377" t="s">
        <v>1404</v>
      </c>
      <c r="E90" s="479">
        <v>5.4</v>
      </c>
      <c r="F90" s="473">
        <v>5.1840000000000002</v>
      </c>
      <c r="G90" s="479" t="s">
        <v>1357</v>
      </c>
      <c r="H90" s="478" t="s">
        <v>1357</v>
      </c>
      <c r="I90" s="1319"/>
    </row>
    <row r="91" spans="1:9" ht="163.5" customHeight="1" thickBot="1">
      <c r="A91" s="1359" t="s">
        <v>13</v>
      </c>
      <c r="B91" s="1361" t="s">
        <v>1407</v>
      </c>
      <c r="C91" s="374" t="s">
        <v>1394</v>
      </c>
      <c r="D91" s="374" t="s">
        <v>1408</v>
      </c>
      <c r="E91" s="479">
        <v>0.376</v>
      </c>
      <c r="F91" s="472">
        <v>7.4999999999999997E-2</v>
      </c>
      <c r="G91" s="472">
        <v>0.22600000000000001</v>
      </c>
      <c r="H91" s="472" t="s">
        <v>1357</v>
      </c>
      <c r="I91" s="1320" t="s">
        <v>1406</v>
      </c>
    </row>
    <row r="92" spans="1:9" ht="32.25" thickBot="1">
      <c r="A92" s="1366"/>
      <c r="B92" s="1367"/>
      <c r="C92" s="384" t="s">
        <v>1356</v>
      </c>
      <c r="D92" s="384" t="s">
        <v>1408</v>
      </c>
      <c r="E92" s="479">
        <v>3.3889999999999998</v>
      </c>
      <c r="F92" s="482">
        <v>0.67800000000000005</v>
      </c>
      <c r="G92" s="482">
        <v>2.0329999999999999</v>
      </c>
      <c r="H92" s="482" t="s">
        <v>1357</v>
      </c>
      <c r="I92" s="1319"/>
    </row>
    <row r="93" spans="1:9" ht="120.75" customHeight="1" thickBot="1">
      <c r="A93" s="1368" t="s">
        <v>16</v>
      </c>
      <c r="B93" s="1354" t="s">
        <v>1409</v>
      </c>
      <c r="C93" s="374" t="s">
        <v>1394</v>
      </c>
      <c r="D93" s="374" t="s">
        <v>1408</v>
      </c>
      <c r="E93" s="479">
        <v>8.65</v>
      </c>
      <c r="F93" s="472">
        <v>1.03</v>
      </c>
      <c r="G93" s="472">
        <v>3.09</v>
      </c>
      <c r="H93" s="472">
        <v>3.5</v>
      </c>
      <c r="I93" s="1320" t="s">
        <v>1410</v>
      </c>
    </row>
    <row r="94" spans="1:9" ht="32.25" thickBot="1">
      <c r="A94" s="1360"/>
      <c r="B94" s="1362"/>
      <c r="C94" s="384" t="s">
        <v>1356</v>
      </c>
      <c r="D94" s="380" t="s">
        <v>1408</v>
      </c>
      <c r="E94" s="479">
        <v>53.072000000000003</v>
      </c>
      <c r="F94" s="474">
        <v>9.2690000000000001</v>
      </c>
      <c r="G94" s="474">
        <v>27.806999999999999</v>
      </c>
      <c r="H94" s="474">
        <v>6.7270000000000003</v>
      </c>
      <c r="I94" s="1319"/>
    </row>
    <row r="95" spans="1:9" ht="123" customHeight="1">
      <c r="A95" s="1359" t="s">
        <v>18</v>
      </c>
      <c r="B95" s="1361" t="s">
        <v>1411</v>
      </c>
      <c r="C95" s="381" t="s">
        <v>1394</v>
      </c>
      <c r="D95" s="381" t="s">
        <v>1408</v>
      </c>
      <c r="E95" s="483">
        <v>13.38</v>
      </c>
      <c r="F95" s="483">
        <v>0.373</v>
      </c>
      <c r="G95" s="483">
        <v>2.129</v>
      </c>
      <c r="H95" s="483">
        <v>4.26</v>
      </c>
      <c r="I95" s="1320" t="s">
        <v>1405</v>
      </c>
    </row>
    <row r="96" spans="1:9" ht="32.25" thickBot="1">
      <c r="A96" s="1360"/>
      <c r="B96" s="1362"/>
      <c r="C96" s="377" t="s">
        <v>1356</v>
      </c>
      <c r="D96" s="377" t="s">
        <v>1408</v>
      </c>
      <c r="E96" s="479">
        <v>39.96</v>
      </c>
      <c r="F96" s="473">
        <v>3.3570000000000002</v>
      </c>
      <c r="G96" s="473">
        <v>19.161000000000001</v>
      </c>
      <c r="H96" s="473">
        <v>15.867000000000001</v>
      </c>
      <c r="I96" s="1319"/>
    </row>
    <row r="97" spans="1:9" ht="33" customHeight="1" thickBot="1">
      <c r="A97" s="1346" t="s">
        <v>1412</v>
      </c>
      <c r="B97" s="1347"/>
      <c r="C97" s="1347"/>
      <c r="D97" s="1347"/>
      <c r="E97" s="1347"/>
      <c r="F97" s="1347"/>
      <c r="G97" s="1347"/>
      <c r="H97" s="1347"/>
      <c r="I97" s="1324"/>
    </row>
    <row r="98" spans="1:9" ht="160.5" customHeight="1" thickBot="1">
      <c r="A98" s="385" t="s">
        <v>1482</v>
      </c>
      <c r="B98" s="373" t="s">
        <v>1413</v>
      </c>
      <c r="C98" s="374" t="s">
        <v>1356</v>
      </c>
      <c r="D98" s="377" t="s">
        <v>1404</v>
      </c>
      <c r="E98" s="472">
        <v>0.4</v>
      </c>
      <c r="F98" s="472">
        <v>0.32</v>
      </c>
      <c r="G98" s="473" t="s">
        <v>1357</v>
      </c>
      <c r="H98" s="377" t="s">
        <v>1357</v>
      </c>
      <c r="I98" s="377" t="s">
        <v>1414</v>
      </c>
    </row>
    <row r="99" spans="1:9" ht="164.25" customHeight="1" thickBot="1">
      <c r="A99" s="386" t="s">
        <v>1483</v>
      </c>
      <c r="B99" s="379" t="s">
        <v>1415</v>
      </c>
      <c r="C99" s="380" t="s">
        <v>1394</v>
      </c>
      <c r="D99" s="377" t="s">
        <v>1404</v>
      </c>
      <c r="E99" s="474">
        <v>0.24</v>
      </c>
      <c r="F99" s="474">
        <v>0.16</v>
      </c>
      <c r="G99" s="473" t="s">
        <v>1357</v>
      </c>
      <c r="H99" s="377" t="s">
        <v>1357</v>
      </c>
      <c r="I99" s="377" t="s">
        <v>1414</v>
      </c>
    </row>
    <row r="100" spans="1:9" ht="182.25" customHeight="1">
      <c r="A100" s="1358" t="s">
        <v>1484</v>
      </c>
      <c r="B100" s="379" t="s">
        <v>1416</v>
      </c>
      <c r="C100" s="1320" t="s">
        <v>1368</v>
      </c>
      <c r="D100" s="374">
        <v>2012</v>
      </c>
      <c r="E100" s="474">
        <v>2.16</v>
      </c>
      <c r="F100" s="474">
        <v>1.92</v>
      </c>
      <c r="G100" s="472" t="s">
        <v>1357</v>
      </c>
      <c r="H100" s="374" t="s">
        <v>1357</v>
      </c>
      <c r="I100" s="373"/>
    </row>
    <row r="101" spans="1:9" ht="34.5" customHeight="1">
      <c r="A101" s="1353"/>
      <c r="B101" s="373" t="s">
        <v>1417</v>
      </c>
      <c r="C101" s="1349"/>
      <c r="D101" s="374"/>
      <c r="E101" s="472">
        <v>0.8</v>
      </c>
      <c r="F101" s="472">
        <v>0.72</v>
      </c>
      <c r="G101" s="472" t="s">
        <v>1357</v>
      </c>
      <c r="H101" s="374" t="s">
        <v>1357</v>
      </c>
      <c r="I101" s="374" t="s">
        <v>1369</v>
      </c>
    </row>
    <row r="102" spans="1:9" ht="30.75" customHeight="1">
      <c r="A102" s="1353"/>
      <c r="B102" s="373" t="s">
        <v>1418</v>
      </c>
      <c r="C102" s="1349"/>
      <c r="D102" s="374"/>
      <c r="E102" s="472">
        <v>0.24</v>
      </c>
      <c r="F102" s="472">
        <v>0.24</v>
      </c>
      <c r="G102" s="472" t="s">
        <v>1357</v>
      </c>
      <c r="H102" s="374" t="s">
        <v>1357</v>
      </c>
      <c r="I102" s="374" t="s">
        <v>1419</v>
      </c>
    </row>
    <row r="103" spans="1:9" ht="34.5" customHeight="1">
      <c r="A103" s="1353"/>
      <c r="B103" s="373" t="s">
        <v>1127</v>
      </c>
      <c r="C103" s="1349"/>
      <c r="D103" s="374"/>
      <c r="E103" s="472">
        <v>0.08</v>
      </c>
      <c r="F103" s="472">
        <v>0.08</v>
      </c>
      <c r="G103" s="472" t="s">
        <v>1357</v>
      </c>
      <c r="H103" s="374" t="s">
        <v>1357</v>
      </c>
      <c r="I103" s="374" t="s">
        <v>1420</v>
      </c>
    </row>
    <row r="104" spans="1:9" ht="38.25" customHeight="1">
      <c r="A104" s="1353"/>
      <c r="B104" s="373" t="s">
        <v>1421</v>
      </c>
      <c r="C104" s="1349"/>
      <c r="D104" s="374"/>
      <c r="E104" s="472">
        <v>0.08</v>
      </c>
      <c r="F104" s="472">
        <v>0.08</v>
      </c>
      <c r="G104" s="472" t="s">
        <v>1357</v>
      </c>
      <c r="H104" s="374" t="s">
        <v>1357</v>
      </c>
      <c r="I104" s="374" t="s">
        <v>1422</v>
      </c>
    </row>
    <row r="105" spans="1:9" ht="33" customHeight="1">
      <c r="A105" s="1353"/>
      <c r="B105" s="373" t="s">
        <v>1117</v>
      </c>
      <c r="C105" s="1349"/>
      <c r="D105" s="374"/>
      <c r="E105" s="472">
        <v>0.32</v>
      </c>
      <c r="F105" s="472">
        <v>0.24</v>
      </c>
      <c r="G105" s="472" t="s">
        <v>1357</v>
      </c>
      <c r="H105" s="374" t="s">
        <v>1357</v>
      </c>
      <c r="I105" s="374" t="s">
        <v>1423</v>
      </c>
    </row>
    <row r="106" spans="1:9" ht="39" customHeight="1">
      <c r="A106" s="1353"/>
      <c r="B106" s="373" t="s">
        <v>1424</v>
      </c>
      <c r="C106" s="1349"/>
      <c r="D106" s="374"/>
      <c r="E106" s="484" t="s">
        <v>1357</v>
      </c>
      <c r="F106" s="472" t="s">
        <v>1357</v>
      </c>
      <c r="G106" s="472" t="s">
        <v>1357</v>
      </c>
      <c r="H106" s="374" t="s">
        <v>1357</v>
      </c>
      <c r="I106" s="374" t="s">
        <v>1425</v>
      </c>
    </row>
    <row r="107" spans="1:9" ht="38.25" customHeight="1">
      <c r="A107" s="1353"/>
      <c r="B107" s="373" t="s">
        <v>1426</v>
      </c>
      <c r="C107" s="1349"/>
      <c r="D107" s="374"/>
      <c r="E107" s="472">
        <v>0.08</v>
      </c>
      <c r="F107" s="472">
        <v>0.08</v>
      </c>
      <c r="G107" s="472" t="s">
        <v>1357</v>
      </c>
      <c r="H107" s="374" t="s">
        <v>1357</v>
      </c>
      <c r="I107" s="374" t="s">
        <v>1427</v>
      </c>
    </row>
    <row r="108" spans="1:9" ht="33.75" customHeight="1">
      <c r="A108" s="1353"/>
      <c r="B108" s="373" t="s">
        <v>1152</v>
      </c>
      <c r="C108" s="1349"/>
      <c r="D108" s="374"/>
      <c r="E108" s="472">
        <v>0.24</v>
      </c>
      <c r="F108" s="472">
        <v>0.16</v>
      </c>
      <c r="G108" s="472" t="s">
        <v>1357</v>
      </c>
      <c r="H108" s="374" t="s">
        <v>1357</v>
      </c>
      <c r="I108" s="374" t="s">
        <v>1428</v>
      </c>
    </row>
    <row r="109" spans="1:9" ht="36.75" customHeight="1">
      <c r="A109" s="1353"/>
      <c r="B109" s="373" t="s">
        <v>1429</v>
      </c>
      <c r="C109" s="1349"/>
      <c r="D109" s="374"/>
      <c r="E109" s="472">
        <v>0.16</v>
      </c>
      <c r="F109" s="472">
        <v>0.16</v>
      </c>
      <c r="G109" s="472" t="s">
        <v>1357</v>
      </c>
      <c r="H109" s="374" t="s">
        <v>1357</v>
      </c>
      <c r="I109" s="374" t="s">
        <v>1430</v>
      </c>
    </row>
    <row r="110" spans="1:9" ht="34.5" customHeight="1" thickBot="1">
      <c r="A110" s="1356"/>
      <c r="B110" s="376" t="s">
        <v>1431</v>
      </c>
      <c r="C110" s="1357"/>
      <c r="D110" s="377"/>
      <c r="E110" s="473">
        <v>0.16</v>
      </c>
      <c r="F110" s="473">
        <v>0.16</v>
      </c>
      <c r="G110" s="473" t="s">
        <v>1357</v>
      </c>
      <c r="H110" s="377" t="s">
        <v>1357</v>
      </c>
      <c r="I110" s="377" t="s">
        <v>1432</v>
      </c>
    </row>
    <row r="111" spans="1:9" ht="196.5" customHeight="1" thickBot="1">
      <c r="A111" s="387" t="s">
        <v>1485</v>
      </c>
      <c r="B111" s="376" t="s">
        <v>1433</v>
      </c>
      <c r="C111" s="377" t="s">
        <v>1356</v>
      </c>
      <c r="D111" s="377">
        <v>2015</v>
      </c>
      <c r="E111" s="473">
        <v>3.5000000000000003E-2</v>
      </c>
      <c r="F111" s="473">
        <v>0.01</v>
      </c>
      <c r="G111" s="473">
        <v>0.01</v>
      </c>
      <c r="H111" s="377" t="s">
        <v>1357</v>
      </c>
      <c r="I111" s="377" t="s">
        <v>1434</v>
      </c>
    </row>
    <row r="112" spans="1:9" ht="259.5" customHeight="1" thickBot="1">
      <c r="A112" s="387" t="s">
        <v>1486</v>
      </c>
      <c r="B112" s="376" t="s">
        <v>1435</v>
      </c>
      <c r="C112" s="377" t="s">
        <v>1394</v>
      </c>
      <c r="D112" s="377">
        <v>2015</v>
      </c>
      <c r="E112" s="473">
        <v>0.17</v>
      </c>
      <c r="F112" s="473">
        <v>0.05</v>
      </c>
      <c r="G112" s="473">
        <v>0.12</v>
      </c>
      <c r="H112" s="377" t="s">
        <v>1357</v>
      </c>
      <c r="I112" s="377" t="s">
        <v>1434</v>
      </c>
    </row>
    <row r="113" spans="1:9" ht="295.5" customHeight="1">
      <c r="A113" s="1358" t="s">
        <v>1487</v>
      </c>
      <c r="B113" s="373" t="s">
        <v>1436</v>
      </c>
      <c r="C113" s="1320" t="s">
        <v>1368</v>
      </c>
      <c r="D113" s="374" t="s">
        <v>1879</v>
      </c>
      <c r="E113" s="472">
        <v>0.23</v>
      </c>
      <c r="F113" s="472">
        <v>6.5000000000000002E-2</v>
      </c>
      <c r="G113" s="472">
        <v>7.4999999999999997E-2</v>
      </c>
      <c r="H113" s="374" t="s">
        <v>1357</v>
      </c>
      <c r="I113" s="373"/>
    </row>
    <row r="114" spans="1:9" ht="33.75" customHeight="1">
      <c r="A114" s="1353"/>
      <c r="B114" s="373" t="s">
        <v>1417</v>
      </c>
      <c r="C114" s="1349"/>
      <c r="D114" s="374">
        <v>2015</v>
      </c>
      <c r="E114" s="472">
        <v>0.125</v>
      </c>
      <c r="F114" s="472">
        <v>2.5000000000000001E-2</v>
      </c>
      <c r="G114" s="472">
        <v>7.4999999999999997E-2</v>
      </c>
      <c r="H114" s="374" t="s">
        <v>1357</v>
      </c>
      <c r="I114" s="374" t="s">
        <v>1369</v>
      </c>
    </row>
    <row r="115" spans="1:9" ht="35.25" customHeight="1">
      <c r="A115" s="1353"/>
      <c r="B115" s="373" t="s">
        <v>1418</v>
      </c>
      <c r="C115" s="1349"/>
      <c r="D115" s="374">
        <v>2012</v>
      </c>
      <c r="E115" s="472">
        <v>1.4999999999999999E-2</v>
      </c>
      <c r="F115" s="472">
        <v>5.0000000000000001E-3</v>
      </c>
      <c r="G115" s="472" t="s">
        <v>1357</v>
      </c>
      <c r="H115" s="374" t="s">
        <v>1357</v>
      </c>
      <c r="I115" s="374" t="s">
        <v>1419</v>
      </c>
    </row>
    <row r="116" spans="1:9" ht="39.75" customHeight="1">
      <c r="A116" s="1353"/>
      <c r="B116" s="373" t="s">
        <v>1421</v>
      </c>
      <c r="C116" s="1349"/>
      <c r="D116" s="374">
        <v>2012</v>
      </c>
      <c r="E116" s="472">
        <v>1.4999999999999999E-2</v>
      </c>
      <c r="F116" s="472">
        <v>5.0000000000000001E-3</v>
      </c>
      <c r="G116" s="472" t="s">
        <v>1357</v>
      </c>
      <c r="H116" s="374" t="s">
        <v>1357</v>
      </c>
      <c r="I116" s="374" t="s">
        <v>1422</v>
      </c>
    </row>
    <row r="117" spans="1:9" ht="39" customHeight="1">
      <c r="A117" s="1353"/>
      <c r="B117" s="373" t="s">
        <v>1117</v>
      </c>
      <c r="C117" s="1349"/>
      <c r="D117" s="374">
        <v>2012</v>
      </c>
      <c r="E117" s="472">
        <v>2.5000000000000001E-2</v>
      </c>
      <c r="F117" s="472">
        <v>0.01</v>
      </c>
      <c r="G117" s="472" t="s">
        <v>1357</v>
      </c>
      <c r="H117" s="374" t="s">
        <v>1357</v>
      </c>
      <c r="I117" s="374" t="s">
        <v>1423</v>
      </c>
    </row>
    <row r="118" spans="1:9" ht="36.75" customHeight="1">
      <c r="A118" s="1353"/>
      <c r="B118" s="373" t="s">
        <v>1424</v>
      </c>
      <c r="C118" s="1349"/>
      <c r="D118" s="374" t="s">
        <v>1357</v>
      </c>
      <c r="E118" s="472" t="s">
        <v>1357</v>
      </c>
      <c r="F118" s="472" t="s">
        <v>1357</v>
      </c>
      <c r="G118" s="472" t="s">
        <v>1357</v>
      </c>
      <c r="H118" s="374" t="s">
        <v>1357</v>
      </c>
      <c r="I118" s="374" t="s">
        <v>1425</v>
      </c>
    </row>
    <row r="119" spans="1:9" ht="36.75" customHeight="1">
      <c r="A119" s="1353"/>
      <c r="B119" s="373" t="s">
        <v>1426</v>
      </c>
      <c r="C119" s="1349"/>
      <c r="D119" s="374" t="s">
        <v>1357</v>
      </c>
      <c r="E119" s="472" t="s">
        <v>1357</v>
      </c>
      <c r="F119" s="472" t="s">
        <v>1357</v>
      </c>
      <c r="G119" s="472" t="s">
        <v>1357</v>
      </c>
      <c r="H119" s="374" t="s">
        <v>1357</v>
      </c>
      <c r="I119" s="374" t="s">
        <v>1427</v>
      </c>
    </row>
    <row r="120" spans="1:9" ht="37.5" customHeight="1">
      <c r="A120" s="1353"/>
      <c r="B120" s="373" t="s">
        <v>1152</v>
      </c>
      <c r="C120" s="1349"/>
      <c r="D120" s="374">
        <v>2012</v>
      </c>
      <c r="E120" s="472">
        <v>2.5000000000000001E-2</v>
      </c>
      <c r="F120" s="472">
        <v>1.4999999999999999E-2</v>
      </c>
      <c r="G120" s="472" t="s">
        <v>1357</v>
      </c>
      <c r="H120" s="374" t="s">
        <v>1357</v>
      </c>
      <c r="I120" s="374" t="s">
        <v>1428</v>
      </c>
    </row>
    <row r="121" spans="1:9" ht="36" customHeight="1">
      <c r="A121" s="1353"/>
      <c r="B121" s="373" t="s">
        <v>1429</v>
      </c>
      <c r="C121" s="1349"/>
      <c r="D121" s="374">
        <v>2012</v>
      </c>
      <c r="E121" s="472">
        <v>0.01</v>
      </c>
      <c r="F121" s="472" t="s">
        <v>1357</v>
      </c>
      <c r="G121" s="472" t="s">
        <v>1357</v>
      </c>
      <c r="H121" s="374" t="s">
        <v>1357</v>
      </c>
      <c r="I121" s="374" t="s">
        <v>1430</v>
      </c>
    </row>
    <row r="122" spans="1:9" ht="40.5" customHeight="1" thickBot="1">
      <c r="A122" s="1356"/>
      <c r="B122" s="376" t="s">
        <v>1431</v>
      </c>
      <c r="C122" s="1319"/>
      <c r="D122" s="377">
        <v>2012</v>
      </c>
      <c r="E122" s="473">
        <v>1.4999999999999999E-2</v>
      </c>
      <c r="F122" s="473">
        <v>5.0000000000000001E-3</v>
      </c>
      <c r="G122" s="473" t="s">
        <v>1357</v>
      </c>
      <c r="H122" s="377" t="s">
        <v>1357</v>
      </c>
      <c r="I122" s="377" t="s">
        <v>1432</v>
      </c>
    </row>
    <row r="123" spans="1:9" ht="166.5" customHeight="1" thickBot="1">
      <c r="A123" s="387" t="s">
        <v>1488</v>
      </c>
      <c r="B123" s="376" t="s">
        <v>1437</v>
      </c>
      <c r="C123" s="377" t="s">
        <v>1356</v>
      </c>
      <c r="D123" s="377">
        <v>2015</v>
      </c>
      <c r="E123" s="473">
        <v>3.2</v>
      </c>
      <c r="F123" s="473">
        <v>1.6</v>
      </c>
      <c r="G123" s="473">
        <v>0.8</v>
      </c>
      <c r="H123" s="377" t="s">
        <v>1357</v>
      </c>
      <c r="I123" s="377" t="s">
        <v>1414</v>
      </c>
    </row>
    <row r="124" spans="1:9" ht="216.75" customHeight="1" thickBot="1">
      <c r="A124" s="579" t="s">
        <v>1489</v>
      </c>
      <c r="B124" s="373" t="s">
        <v>1438</v>
      </c>
      <c r="C124" s="377" t="s">
        <v>1394</v>
      </c>
      <c r="D124" s="374">
        <v>2012</v>
      </c>
      <c r="E124" s="472">
        <v>1.6</v>
      </c>
      <c r="F124" s="472">
        <v>0.8</v>
      </c>
      <c r="G124" s="472" t="s">
        <v>1357</v>
      </c>
      <c r="H124" s="377" t="s">
        <v>1357</v>
      </c>
      <c r="I124" s="377" t="s">
        <v>1414</v>
      </c>
    </row>
    <row r="125" spans="1:9" ht="244.5" customHeight="1">
      <c r="A125" s="1358" t="s">
        <v>1490</v>
      </c>
      <c r="B125" s="379" t="s">
        <v>1439</v>
      </c>
      <c r="C125" s="1320" t="s">
        <v>1368</v>
      </c>
      <c r="D125" s="380">
        <v>2015</v>
      </c>
      <c r="E125" s="474">
        <v>3.2</v>
      </c>
      <c r="F125" s="474">
        <v>0.8</v>
      </c>
      <c r="G125" s="474">
        <v>2.4</v>
      </c>
      <c r="H125" s="374" t="s">
        <v>1357</v>
      </c>
      <c r="I125" s="373"/>
    </row>
    <row r="126" spans="1:9" ht="36" customHeight="1">
      <c r="A126" s="1353"/>
      <c r="B126" s="373" t="s">
        <v>1417</v>
      </c>
      <c r="C126" s="1349"/>
      <c r="D126" s="374">
        <v>2015</v>
      </c>
      <c r="E126" s="472">
        <v>1.6</v>
      </c>
      <c r="F126" s="472">
        <v>0.8</v>
      </c>
      <c r="G126" s="472">
        <v>0.8</v>
      </c>
      <c r="H126" s="374" t="s">
        <v>1357</v>
      </c>
      <c r="I126" s="374" t="s">
        <v>1369</v>
      </c>
    </row>
    <row r="127" spans="1:9" ht="36.75" customHeight="1">
      <c r="A127" s="1353"/>
      <c r="B127" s="373" t="s">
        <v>1418</v>
      </c>
      <c r="C127" s="1349"/>
      <c r="D127" s="374" t="s">
        <v>1357</v>
      </c>
      <c r="E127" s="472" t="s">
        <v>1357</v>
      </c>
      <c r="F127" s="472" t="s">
        <v>1357</v>
      </c>
      <c r="G127" s="472" t="s">
        <v>1357</v>
      </c>
      <c r="H127" s="374" t="s">
        <v>1357</v>
      </c>
      <c r="I127" s="374" t="s">
        <v>1419</v>
      </c>
    </row>
    <row r="128" spans="1:9" ht="39" customHeight="1">
      <c r="A128" s="1353"/>
      <c r="B128" s="373" t="s">
        <v>1127</v>
      </c>
      <c r="C128" s="1349"/>
      <c r="D128" s="374" t="s">
        <v>1357</v>
      </c>
      <c r="E128" s="472" t="s">
        <v>1357</v>
      </c>
      <c r="F128" s="472" t="s">
        <v>1357</v>
      </c>
      <c r="G128" s="472" t="s">
        <v>1357</v>
      </c>
      <c r="H128" s="374" t="s">
        <v>1357</v>
      </c>
      <c r="I128" s="374" t="s">
        <v>1420</v>
      </c>
    </row>
    <row r="129" spans="1:9" ht="39" customHeight="1">
      <c r="A129" s="1353"/>
      <c r="B129" s="373" t="s">
        <v>1421</v>
      </c>
      <c r="C129" s="1349"/>
      <c r="D129" s="374" t="s">
        <v>1357</v>
      </c>
      <c r="E129" s="472" t="s">
        <v>1357</v>
      </c>
      <c r="F129" s="472" t="s">
        <v>1357</v>
      </c>
      <c r="G129" s="472" t="s">
        <v>1357</v>
      </c>
      <c r="H129" s="374" t="s">
        <v>1357</v>
      </c>
      <c r="I129" s="374" t="s">
        <v>1422</v>
      </c>
    </row>
    <row r="130" spans="1:9" ht="36.75" customHeight="1">
      <c r="A130" s="1353"/>
      <c r="B130" s="373" t="s">
        <v>1117</v>
      </c>
      <c r="C130" s="1349"/>
      <c r="D130" s="374" t="s">
        <v>1357</v>
      </c>
      <c r="E130" s="472" t="s">
        <v>1357</v>
      </c>
      <c r="F130" s="472" t="s">
        <v>1357</v>
      </c>
      <c r="G130" s="472" t="s">
        <v>1357</v>
      </c>
      <c r="H130" s="374" t="s">
        <v>1357</v>
      </c>
      <c r="I130" s="374" t="s">
        <v>1423</v>
      </c>
    </row>
    <row r="131" spans="1:9" ht="40.5" customHeight="1">
      <c r="A131" s="1353"/>
      <c r="B131" s="373" t="s">
        <v>1424</v>
      </c>
      <c r="C131" s="1349"/>
      <c r="D131" s="374" t="s">
        <v>1357</v>
      </c>
      <c r="E131" s="472" t="s">
        <v>1357</v>
      </c>
      <c r="F131" s="472" t="s">
        <v>1357</v>
      </c>
      <c r="G131" s="472" t="s">
        <v>1357</v>
      </c>
      <c r="H131" s="374" t="s">
        <v>1357</v>
      </c>
      <c r="I131" s="374" t="s">
        <v>1425</v>
      </c>
    </row>
    <row r="132" spans="1:9" ht="39" customHeight="1">
      <c r="A132" s="1353"/>
      <c r="B132" s="373" t="s">
        <v>1426</v>
      </c>
      <c r="C132" s="1349"/>
      <c r="D132" s="374" t="s">
        <v>1357</v>
      </c>
      <c r="E132" s="472" t="s">
        <v>1357</v>
      </c>
      <c r="F132" s="472" t="s">
        <v>1357</v>
      </c>
      <c r="G132" s="472" t="s">
        <v>1357</v>
      </c>
      <c r="H132" s="374" t="s">
        <v>1357</v>
      </c>
      <c r="I132" s="374" t="s">
        <v>1427</v>
      </c>
    </row>
    <row r="133" spans="1:9" ht="39.75" customHeight="1">
      <c r="A133" s="1353"/>
      <c r="B133" s="373" t="s">
        <v>1152</v>
      </c>
      <c r="C133" s="1349"/>
      <c r="D133" s="374">
        <v>2013</v>
      </c>
      <c r="E133" s="472">
        <v>0.8</v>
      </c>
      <c r="F133" s="472" t="s">
        <v>1357</v>
      </c>
      <c r="G133" s="472">
        <v>0.8</v>
      </c>
      <c r="H133" s="374" t="s">
        <v>1357</v>
      </c>
      <c r="I133" s="374" t="s">
        <v>1428</v>
      </c>
    </row>
    <row r="134" spans="1:9" ht="39.75" customHeight="1">
      <c r="A134" s="1353"/>
      <c r="B134" s="373" t="s">
        <v>1429</v>
      </c>
      <c r="C134" s="1349"/>
      <c r="D134" s="374">
        <v>2013</v>
      </c>
      <c r="E134" s="472">
        <v>0.8</v>
      </c>
      <c r="F134" s="472" t="s">
        <v>1357</v>
      </c>
      <c r="G134" s="472">
        <v>0.8</v>
      </c>
      <c r="H134" s="374" t="s">
        <v>1357</v>
      </c>
      <c r="I134" s="374" t="s">
        <v>1430</v>
      </c>
    </row>
    <row r="135" spans="1:9" ht="37.5" customHeight="1" thickBot="1">
      <c r="A135" s="1356"/>
      <c r="B135" s="376" t="s">
        <v>1431</v>
      </c>
      <c r="C135" s="1319"/>
      <c r="D135" s="377" t="s">
        <v>1357</v>
      </c>
      <c r="E135" s="473" t="s">
        <v>1357</v>
      </c>
      <c r="F135" s="473" t="s">
        <v>1357</v>
      </c>
      <c r="G135" s="473" t="s">
        <v>1357</v>
      </c>
      <c r="H135" s="377" t="s">
        <v>1357</v>
      </c>
      <c r="I135" s="377" t="s">
        <v>1432</v>
      </c>
    </row>
    <row r="136" spans="1:9" ht="158.25" thickBot="1">
      <c r="A136" s="387" t="s">
        <v>1491</v>
      </c>
      <c r="B136" s="376" t="s">
        <v>1440</v>
      </c>
      <c r="C136" s="377" t="s">
        <v>1356</v>
      </c>
      <c r="D136" s="377">
        <v>2020</v>
      </c>
      <c r="E136" s="473">
        <v>0.51400000000000001</v>
      </c>
      <c r="F136" s="473" t="s">
        <v>1357</v>
      </c>
      <c r="G136" s="473">
        <v>0.46600000000000003</v>
      </c>
      <c r="H136" s="377">
        <v>4.8000000000000001E-2</v>
      </c>
      <c r="I136" s="377" t="s">
        <v>1414</v>
      </c>
    </row>
    <row r="137" spans="1:9" ht="205.5" thickBot="1">
      <c r="A137" s="387" t="s">
        <v>1492</v>
      </c>
      <c r="B137" s="376" t="s">
        <v>1441</v>
      </c>
      <c r="C137" s="377" t="s">
        <v>1394</v>
      </c>
      <c r="D137" s="377">
        <v>2015</v>
      </c>
      <c r="E137" s="473">
        <v>0.71799999999999997</v>
      </c>
      <c r="F137" s="473" t="s">
        <v>1357</v>
      </c>
      <c r="G137" s="473">
        <v>0.71799999999999997</v>
      </c>
      <c r="H137" s="377" t="s">
        <v>1357</v>
      </c>
      <c r="I137" s="377" t="s">
        <v>1414</v>
      </c>
    </row>
    <row r="138" spans="1:9" ht="224.25" customHeight="1">
      <c r="A138" s="1358" t="s">
        <v>1493</v>
      </c>
      <c r="B138" s="373" t="s">
        <v>1442</v>
      </c>
      <c r="C138" s="1320" t="s">
        <v>1368</v>
      </c>
      <c r="D138" s="1320" t="s">
        <v>1444</v>
      </c>
      <c r="E138" s="1348">
        <v>5.7809999999999997</v>
      </c>
      <c r="F138" s="1348">
        <v>0.92600000000000005</v>
      </c>
      <c r="G138" s="1348">
        <v>2.5219999999999998</v>
      </c>
      <c r="H138" s="1320">
        <v>0.33200000000000002</v>
      </c>
      <c r="I138" s="1354"/>
    </row>
    <row r="139" spans="1:9" ht="21.75" customHeight="1">
      <c r="A139" s="1353"/>
      <c r="B139" s="373" t="s">
        <v>1443</v>
      </c>
      <c r="C139" s="1349"/>
      <c r="D139" s="1349"/>
      <c r="E139" s="1327"/>
      <c r="F139" s="1327"/>
      <c r="G139" s="1327"/>
      <c r="H139" s="1349"/>
      <c r="I139" s="1355"/>
    </row>
    <row r="140" spans="1:9" ht="30.75" customHeight="1">
      <c r="A140" s="1353"/>
      <c r="B140" s="373" t="s">
        <v>1417</v>
      </c>
      <c r="C140" s="1349"/>
      <c r="D140" s="374">
        <v>2020</v>
      </c>
      <c r="E140" s="472">
        <v>3.0419999999999998</v>
      </c>
      <c r="F140" s="472">
        <v>0.91100000000000003</v>
      </c>
      <c r="G140" s="472">
        <v>0.107</v>
      </c>
      <c r="H140" s="374">
        <v>0.17299999999999999</v>
      </c>
      <c r="I140" s="374" t="s">
        <v>1369</v>
      </c>
    </row>
    <row r="141" spans="1:9" ht="42" customHeight="1">
      <c r="A141" s="1353"/>
      <c r="B141" s="373" t="s">
        <v>1418</v>
      </c>
      <c r="C141" s="1349"/>
      <c r="D141" s="374">
        <v>2014</v>
      </c>
      <c r="E141" s="472">
        <v>0.4</v>
      </c>
      <c r="F141" s="472" t="s">
        <v>1357</v>
      </c>
      <c r="G141" s="472">
        <v>0.4</v>
      </c>
      <c r="H141" s="374" t="s">
        <v>1357</v>
      </c>
      <c r="I141" s="374" t="s">
        <v>1419</v>
      </c>
    </row>
    <row r="142" spans="1:9" ht="37.5" customHeight="1">
      <c r="A142" s="1353"/>
      <c r="B142" s="373" t="s">
        <v>1127</v>
      </c>
      <c r="C142" s="1349"/>
      <c r="D142" s="374">
        <v>2014</v>
      </c>
      <c r="E142" s="472">
        <v>0.05</v>
      </c>
      <c r="F142" s="472" t="s">
        <v>1357</v>
      </c>
      <c r="G142" s="472">
        <v>0.05</v>
      </c>
      <c r="H142" s="374" t="s">
        <v>1357</v>
      </c>
      <c r="I142" s="374" t="s">
        <v>1420</v>
      </c>
    </row>
    <row r="143" spans="1:9" ht="39" customHeight="1">
      <c r="A143" s="1353"/>
      <c r="B143" s="373" t="s">
        <v>1421</v>
      </c>
      <c r="C143" s="1349"/>
      <c r="D143" s="374">
        <v>2020</v>
      </c>
      <c r="E143" s="472">
        <v>0.435</v>
      </c>
      <c r="F143" s="472" t="s">
        <v>1357</v>
      </c>
      <c r="G143" s="472">
        <v>0.29899999999999999</v>
      </c>
      <c r="H143" s="374">
        <v>0.13600000000000001</v>
      </c>
      <c r="I143" s="374" t="s">
        <v>1422</v>
      </c>
    </row>
    <row r="144" spans="1:9" ht="36" customHeight="1">
      <c r="A144" s="1353"/>
      <c r="B144" s="373" t="s">
        <v>1117</v>
      </c>
      <c r="C144" s="1349"/>
      <c r="D144" s="374">
        <v>2020</v>
      </c>
      <c r="E144" s="472">
        <v>9.7000000000000003E-2</v>
      </c>
      <c r="F144" s="472" t="s">
        <v>1357</v>
      </c>
      <c r="G144" s="472">
        <v>3.4000000000000002E-2</v>
      </c>
      <c r="H144" s="374">
        <v>2.3E-2</v>
      </c>
      <c r="I144" s="374" t="s">
        <v>1423</v>
      </c>
    </row>
    <row r="145" spans="1:9" ht="36.75" customHeight="1">
      <c r="A145" s="1353"/>
      <c r="B145" s="373" t="s">
        <v>1424</v>
      </c>
      <c r="C145" s="1349"/>
      <c r="D145" s="374" t="s">
        <v>1357</v>
      </c>
      <c r="E145" s="472" t="s">
        <v>1357</v>
      </c>
      <c r="F145" s="472" t="s">
        <v>1357</v>
      </c>
      <c r="G145" s="472" t="s">
        <v>1357</v>
      </c>
      <c r="H145" s="374" t="s">
        <v>1357</v>
      </c>
      <c r="I145" s="374" t="s">
        <v>1425</v>
      </c>
    </row>
    <row r="146" spans="1:9" ht="36" customHeight="1">
      <c r="A146" s="1353"/>
      <c r="B146" s="373" t="s">
        <v>1426</v>
      </c>
      <c r="C146" s="1349"/>
      <c r="D146" s="374">
        <v>2014</v>
      </c>
      <c r="E146" s="472">
        <v>3.2000000000000001E-2</v>
      </c>
      <c r="F146" s="472" t="s">
        <v>1357</v>
      </c>
      <c r="G146" s="472">
        <v>3.2000000000000001E-2</v>
      </c>
      <c r="H146" s="374" t="s">
        <v>1357</v>
      </c>
      <c r="I146" s="374" t="s">
        <v>1427</v>
      </c>
    </row>
    <row r="147" spans="1:9" ht="40.5" customHeight="1">
      <c r="A147" s="1353"/>
      <c r="B147" s="373" t="s">
        <v>1152</v>
      </c>
      <c r="C147" s="1349"/>
      <c r="D147" s="374">
        <v>2014</v>
      </c>
      <c r="E147" s="472">
        <v>0.746</v>
      </c>
      <c r="F147" s="472" t="s">
        <v>1357</v>
      </c>
      <c r="G147" s="472">
        <v>0.746</v>
      </c>
      <c r="H147" s="374" t="s">
        <v>1357</v>
      </c>
      <c r="I147" s="374" t="s">
        <v>1428</v>
      </c>
    </row>
    <row r="148" spans="1:9" ht="36.75" customHeight="1">
      <c r="A148" s="1353"/>
      <c r="B148" s="373" t="s">
        <v>1429</v>
      </c>
      <c r="C148" s="1349"/>
      <c r="D148" s="374">
        <v>2014</v>
      </c>
      <c r="E148" s="472">
        <v>0.85</v>
      </c>
      <c r="F148" s="472">
        <v>1.4999999999999999E-2</v>
      </c>
      <c r="G148" s="472">
        <v>0.72499999999999998</v>
      </c>
      <c r="H148" s="374" t="s">
        <v>1357</v>
      </c>
      <c r="I148" s="374" t="s">
        <v>1430</v>
      </c>
    </row>
    <row r="149" spans="1:9" ht="37.5" customHeight="1" thickBot="1">
      <c r="A149" s="1356"/>
      <c r="B149" s="376" t="s">
        <v>1431</v>
      </c>
      <c r="C149" s="1357"/>
      <c r="D149" s="666">
        <v>2014</v>
      </c>
      <c r="E149" s="663">
        <v>0.129</v>
      </c>
      <c r="F149" s="473" t="s">
        <v>1357</v>
      </c>
      <c r="G149" s="473">
        <v>0.129</v>
      </c>
      <c r="H149" s="377" t="s">
        <v>1357</v>
      </c>
      <c r="I149" s="374" t="s">
        <v>1432</v>
      </c>
    </row>
    <row r="150" spans="1:9" ht="25.5" customHeight="1" thickBot="1">
      <c r="A150" s="1346" t="s">
        <v>1445</v>
      </c>
      <c r="B150" s="1347"/>
      <c r="C150" s="1347"/>
      <c r="D150" s="1347"/>
      <c r="E150" s="1347"/>
      <c r="F150" s="1347"/>
      <c r="G150" s="1347"/>
      <c r="H150" s="1347"/>
      <c r="I150" s="1324"/>
    </row>
    <row r="151" spans="1:9" ht="113.25" customHeight="1" thickBot="1">
      <c r="A151" s="395" t="s">
        <v>1494</v>
      </c>
      <c r="B151" s="373" t="s">
        <v>1446</v>
      </c>
      <c r="C151" s="383" t="s">
        <v>1403</v>
      </c>
      <c r="D151" s="377">
        <v>2012</v>
      </c>
      <c r="E151" s="472">
        <v>0.08</v>
      </c>
      <c r="F151" s="472">
        <v>0.08</v>
      </c>
      <c r="G151" s="473" t="s">
        <v>1357</v>
      </c>
      <c r="H151" s="473" t="s">
        <v>1357</v>
      </c>
      <c r="I151" s="374" t="s">
        <v>1447</v>
      </c>
    </row>
    <row r="152" spans="1:9" ht="94.5">
      <c r="A152" s="1352" t="s">
        <v>1495</v>
      </c>
      <c r="B152" s="379" t="s">
        <v>1448</v>
      </c>
      <c r="C152" s="1318" t="s">
        <v>1368</v>
      </c>
      <c r="D152" s="374" t="s">
        <v>1880</v>
      </c>
      <c r="E152" s="474">
        <f>SUM(E153:E161)</f>
        <v>0.88</v>
      </c>
      <c r="F152" s="474">
        <v>0.88</v>
      </c>
      <c r="G152" s="472" t="s">
        <v>1357</v>
      </c>
      <c r="H152" s="472" t="s">
        <v>1357</v>
      </c>
      <c r="I152" s="379"/>
    </row>
    <row r="153" spans="1:9" ht="38.25" customHeight="1">
      <c r="A153" s="1353"/>
      <c r="B153" s="373" t="s">
        <v>1417</v>
      </c>
      <c r="C153" s="1349"/>
      <c r="D153" s="374">
        <v>2012</v>
      </c>
      <c r="E153" s="472">
        <v>0.08</v>
      </c>
      <c r="F153" s="472">
        <v>0.08</v>
      </c>
      <c r="G153" s="472" t="s">
        <v>1357</v>
      </c>
      <c r="H153" s="472" t="s">
        <v>1357</v>
      </c>
      <c r="I153" s="374" t="s">
        <v>1369</v>
      </c>
    </row>
    <row r="154" spans="1:9" ht="35.25" customHeight="1">
      <c r="A154" s="1353"/>
      <c r="B154" s="373" t="s">
        <v>1418</v>
      </c>
      <c r="C154" s="1349"/>
      <c r="D154" s="374">
        <v>2012</v>
      </c>
      <c r="E154" s="472">
        <v>0.24</v>
      </c>
      <c r="F154" s="472">
        <v>0.24</v>
      </c>
      <c r="G154" s="472" t="s">
        <v>1357</v>
      </c>
      <c r="H154" s="472" t="s">
        <v>1357</v>
      </c>
      <c r="I154" s="374" t="s">
        <v>1419</v>
      </c>
    </row>
    <row r="155" spans="1:9" ht="37.5" customHeight="1">
      <c r="A155" s="1353"/>
      <c r="B155" s="373" t="s">
        <v>1127</v>
      </c>
      <c r="C155" s="1349"/>
      <c r="D155" s="374" t="s">
        <v>1357</v>
      </c>
      <c r="E155" s="472" t="s">
        <v>1357</v>
      </c>
      <c r="F155" s="472" t="s">
        <v>1357</v>
      </c>
      <c r="G155" s="472" t="s">
        <v>1357</v>
      </c>
      <c r="H155" s="472" t="s">
        <v>1357</v>
      </c>
      <c r="I155" s="374" t="s">
        <v>1420</v>
      </c>
    </row>
    <row r="156" spans="1:9" ht="35.25" customHeight="1">
      <c r="A156" s="1353"/>
      <c r="B156" s="373" t="s">
        <v>1421</v>
      </c>
      <c r="C156" s="1349"/>
      <c r="D156" s="374">
        <v>2012</v>
      </c>
      <c r="E156" s="472">
        <v>0.08</v>
      </c>
      <c r="F156" s="472">
        <v>0.08</v>
      </c>
      <c r="G156" s="472" t="s">
        <v>1357</v>
      </c>
      <c r="H156" s="472" t="s">
        <v>1357</v>
      </c>
      <c r="I156" s="374" t="s">
        <v>1422</v>
      </c>
    </row>
    <row r="157" spans="1:9" ht="39.75" customHeight="1">
      <c r="A157" s="1353"/>
      <c r="B157" s="373" t="s">
        <v>1117</v>
      </c>
      <c r="C157" s="1349"/>
      <c r="D157" s="374">
        <v>2012</v>
      </c>
      <c r="E157" s="472">
        <v>0.08</v>
      </c>
      <c r="F157" s="472">
        <v>0.08</v>
      </c>
      <c r="G157" s="472" t="s">
        <v>1357</v>
      </c>
      <c r="H157" s="472" t="s">
        <v>1357</v>
      </c>
      <c r="I157" s="374" t="s">
        <v>1423</v>
      </c>
    </row>
    <row r="158" spans="1:9" ht="38.25" customHeight="1">
      <c r="A158" s="1353"/>
      <c r="B158" s="373" t="s">
        <v>1426</v>
      </c>
      <c r="C158" s="1349"/>
      <c r="D158" s="374">
        <v>2012</v>
      </c>
      <c r="E158" s="472">
        <v>0.08</v>
      </c>
      <c r="F158" s="472">
        <v>0.08</v>
      </c>
      <c r="G158" s="472" t="s">
        <v>1357</v>
      </c>
      <c r="H158" s="472" t="s">
        <v>1357</v>
      </c>
      <c r="I158" s="374" t="s">
        <v>1427</v>
      </c>
    </row>
    <row r="159" spans="1:9" ht="43.5" customHeight="1">
      <c r="A159" s="1353"/>
      <c r="B159" s="373" t="s">
        <v>1152</v>
      </c>
      <c r="C159" s="1349"/>
      <c r="D159" s="374">
        <v>2012</v>
      </c>
      <c r="E159" s="472">
        <v>0.08</v>
      </c>
      <c r="F159" s="472">
        <v>0.08</v>
      </c>
      <c r="G159" s="472" t="s">
        <v>1357</v>
      </c>
      <c r="H159" s="472" t="s">
        <v>1357</v>
      </c>
      <c r="I159" s="374" t="s">
        <v>1428</v>
      </c>
    </row>
    <row r="160" spans="1:9" ht="37.5" customHeight="1">
      <c r="A160" s="1353"/>
      <c r="B160" s="373" t="s">
        <v>1429</v>
      </c>
      <c r="C160" s="1349"/>
      <c r="D160" s="374">
        <v>2012</v>
      </c>
      <c r="E160" s="472">
        <v>0.16</v>
      </c>
      <c r="F160" s="472">
        <v>0.16</v>
      </c>
      <c r="G160" s="472" t="s">
        <v>1357</v>
      </c>
      <c r="H160" s="472" t="s">
        <v>1357</v>
      </c>
      <c r="I160" s="374" t="s">
        <v>1430</v>
      </c>
    </row>
    <row r="161" spans="1:9" ht="37.5" customHeight="1">
      <c r="A161" s="1353"/>
      <c r="B161" s="393" t="s">
        <v>1431</v>
      </c>
      <c r="C161" s="1349"/>
      <c r="D161" s="382">
        <v>2012</v>
      </c>
      <c r="E161" s="477">
        <v>0.08</v>
      </c>
      <c r="F161" s="477">
        <v>0.08</v>
      </c>
      <c r="G161" s="477" t="s">
        <v>1357</v>
      </c>
      <c r="H161" s="477" t="s">
        <v>1357</v>
      </c>
      <c r="I161" s="382" t="s">
        <v>1432</v>
      </c>
    </row>
    <row r="162" spans="1:9" ht="210.75" customHeight="1">
      <c r="A162" s="579" t="s">
        <v>1496</v>
      </c>
      <c r="B162" s="373" t="s">
        <v>1449</v>
      </c>
      <c r="C162" s="374" t="s">
        <v>1403</v>
      </c>
      <c r="D162" s="374">
        <v>2012</v>
      </c>
      <c r="E162" s="472">
        <v>5.5E-2</v>
      </c>
      <c r="F162" s="472">
        <v>5.5E-2</v>
      </c>
      <c r="G162" s="472" t="s">
        <v>1357</v>
      </c>
      <c r="H162" s="472" t="s">
        <v>1357</v>
      </c>
      <c r="I162" s="374" t="s">
        <v>1447</v>
      </c>
    </row>
    <row r="163" spans="1:9" ht="209.25" customHeight="1">
      <c r="A163" s="1350" t="s">
        <v>1497</v>
      </c>
      <c r="B163" s="625" t="s">
        <v>1450</v>
      </c>
      <c r="C163" s="1345" t="s">
        <v>1368</v>
      </c>
      <c r="D163" s="624">
        <v>2012</v>
      </c>
      <c r="E163" s="626">
        <v>0.02</v>
      </c>
      <c r="F163" s="626">
        <v>0.02</v>
      </c>
      <c r="G163" s="626" t="s">
        <v>1357</v>
      </c>
      <c r="H163" s="626" t="s">
        <v>1357</v>
      </c>
      <c r="I163" s="625"/>
    </row>
    <row r="164" spans="1:9" ht="36.75" customHeight="1">
      <c r="A164" s="1350"/>
      <c r="B164" s="625" t="s">
        <v>1417</v>
      </c>
      <c r="C164" s="1345"/>
      <c r="D164" s="624">
        <v>2015</v>
      </c>
      <c r="E164" s="626">
        <v>0.06</v>
      </c>
      <c r="F164" s="626" t="s">
        <v>1357</v>
      </c>
      <c r="G164" s="626" t="s">
        <v>1357</v>
      </c>
      <c r="H164" s="626" t="s">
        <v>1357</v>
      </c>
      <c r="I164" s="624" t="s">
        <v>1369</v>
      </c>
    </row>
    <row r="165" spans="1:9" ht="39.75" customHeight="1">
      <c r="A165" s="1350"/>
      <c r="B165" s="625" t="s">
        <v>1418</v>
      </c>
      <c r="C165" s="1345"/>
      <c r="D165" s="624">
        <v>2012</v>
      </c>
      <c r="E165" s="626">
        <v>1.4999999999999999E-2</v>
      </c>
      <c r="F165" s="626">
        <v>5.0000000000000001E-3</v>
      </c>
      <c r="G165" s="626" t="s">
        <v>1357</v>
      </c>
      <c r="H165" s="626" t="s">
        <v>1357</v>
      </c>
      <c r="I165" s="624" t="s">
        <v>1419</v>
      </c>
    </row>
    <row r="166" spans="1:9" ht="39.75" customHeight="1">
      <c r="A166" s="1350"/>
      <c r="B166" s="625" t="s">
        <v>1127</v>
      </c>
      <c r="C166" s="1345"/>
      <c r="D166" s="624" t="s">
        <v>1357</v>
      </c>
      <c r="E166" s="626" t="s">
        <v>1357</v>
      </c>
      <c r="F166" s="626" t="s">
        <v>1357</v>
      </c>
      <c r="G166" s="626" t="s">
        <v>1357</v>
      </c>
      <c r="H166" s="626" t="s">
        <v>1357</v>
      </c>
      <c r="I166" s="624" t="s">
        <v>1420</v>
      </c>
    </row>
    <row r="167" spans="1:9" ht="44.25" customHeight="1">
      <c r="A167" s="1350"/>
      <c r="B167" s="625" t="s">
        <v>1426</v>
      </c>
      <c r="C167" s="1345"/>
      <c r="D167" s="624">
        <v>2012</v>
      </c>
      <c r="E167" s="626">
        <v>0.01</v>
      </c>
      <c r="F167" s="626">
        <v>0.01</v>
      </c>
      <c r="G167" s="626" t="s">
        <v>1357</v>
      </c>
      <c r="H167" s="626" t="s">
        <v>1357</v>
      </c>
      <c r="I167" s="624" t="s">
        <v>1427</v>
      </c>
    </row>
    <row r="168" spans="1:9" ht="43.5" customHeight="1">
      <c r="A168" s="1350"/>
      <c r="B168" s="625" t="s">
        <v>1152</v>
      </c>
      <c r="C168" s="1345"/>
      <c r="D168" s="624">
        <v>2012</v>
      </c>
      <c r="E168" s="626">
        <v>0.01</v>
      </c>
      <c r="F168" s="626">
        <v>5.0000000000000001E-3</v>
      </c>
      <c r="G168" s="626" t="s">
        <v>1357</v>
      </c>
      <c r="H168" s="626" t="s">
        <v>1357</v>
      </c>
      <c r="I168" s="624" t="s">
        <v>1428</v>
      </c>
    </row>
    <row r="169" spans="1:9" ht="43.5" customHeight="1">
      <c r="A169" s="1350"/>
      <c r="B169" s="625" t="s">
        <v>1429</v>
      </c>
      <c r="C169" s="1345"/>
      <c r="D169" s="624">
        <v>2012</v>
      </c>
      <c r="E169" s="626">
        <v>0.01</v>
      </c>
      <c r="F169" s="626" t="s">
        <v>1357</v>
      </c>
      <c r="G169" s="626" t="s">
        <v>1357</v>
      </c>
      <c r="H169" s="626" t="s">
        <v>1357</v>
      </c>
      <c r="I169" s="624" t="s">
        <v>1430</v>
      </c>
    </row>
    <row r="170" spans="1:9" ht="164.25" customHeight="1" thickBot="1">
      <c r="A170" s="580" t="s">
        <v>1498</v>
      </c>
      <c r="B170" s="373" t="s">
        <v>1451</v>
      </c>
      <c r="C170" s="383" t="s">
        <v>1403</v>
      </c>
      <c r="D170" s="377">
        <v>2012</v>
      </c>
      <c r="E170" s="472">
        <v>0.8</v>
      </c>
      <c r="F170" s="472">
        <v>0.8</v>
      </c>
      <c r="G170" s="473" t="s">
        <v>1357</v>
      </c>
      <c r="H170" s="473" t="s">
        <v>1357</v>
      </c>
      <c r="I170" s="374" t="s">
        <v>1447</v>
      </c>
    </row>
    <row r="171" spans="1:9" ht="150.75" customHeight="1">
      <c r="A171" s="1352" t="s">
        <v>1499</v>
      </c>
      <c r="B171" s="379" t="s">
        <v>1452</v>
      </c>
      <c r="C171" s="1318" t="s">
        <v>1368</v>
      </c>
      <c r="D171" s="1320">
        <v>2012</v>
      </c>
      <c r="E171" s="1348">
        <v>0.8</v>
      </c>
      <c r="F171" s="1348">
        <v>0.8</v>
      </c>
      <c r="G171" s="1348" t="s">
        <v>1357</v>
      </c>
      <c r="H171" s="1348" t="s">
        <v>1357</v>
      </c>
      <c r="I171" s="1354"/>
    </row>
    <row r="172" spans="1:9" ht="15.75">
      <c r="A172" s="1353"/>
      <c r="B172" s="373" t="s">
        <v>1443</v>
      </c>
      <c r="C172" s="1349"/>
      <c r="D172" s="1349"/>
      <c r="E172" s="1327"/>
      <c r="F172" s="1327"/>
      <c r="G172" s="1327"/>
      <c r="H172" s="1327"/>
      <c r="I172" s="1355"/>
    </row>
    <row r="173" spans="1:9" ht="33.75" customHeight="1">
      <c r="A173" s="1353"/>
      <c r="B173" s="373" t="s">
        <v>1418</v>
      </c>
      <c r="C173" s="1349"/>
      <c r="D173" s="374" t="s">
        <v>1357</v>
      </c>
      <c r="E173" s="472" t="s">
        <v>1357</v>
      </c>
      <c r="F173" s="472" t="s">
        <v>1357</v>
      </c>
      <c r="G173" s="472" t="s">
        <v>1357</v>
      </c>
      <c r="H173" s="472" t="s">
        <v>1357</v>
      </c>
      <c r="I173" s="374" t="s">
        <v>1419</v>
      </c>
    </row>
    <row r="174" spans="1:9" ht="43.5" customHeight="1">
      <c r="A174" s="1353"/>
      <c r="B174" s="373" t="s">
        <v>1127</v>
      </c>
      <c r="C174" s="1349"/>
      <c r="D174" s="374" t="s">
        <v>1357</v>
      </c>
      <c r="E174" s="472" t="s">
        <v>1357</v>
      </c>
      <c r="F174" s="472" t="s">
        <v>1357</v>
      </c>
      <c r="G174" s="472" t="s">
        <v>1357</v>
      </c>
      <c r="H174" s="472" t="s">
        <v>1357</v>
      </c>
      <c r="I174" s="374" t="s">
        <v>1420</v>
      </c>
    </row>
    <row r="175" spans="1:9" ht="39.75" customHeight="1">
      <c r="A175" s="1353"/>
      <c r="B175" s="373" t="s">
        <v>1117</v>
      </c>
      <c r="C175" s="1349"/>
      <c r="D175" s="374" t="s">
        <v>1357</v>
      </c>
      <c r="E175" s="472" t="s">
        <v>1357</v>
      </c>
      <c r="F175" s="472" t="s">
        <v>1357</v>
      </c>
      <c r="G175" s="472" t="s">
        <v>1357</v>
      </c>
      <c r="H175" s="472" t="s">
        <v>1357</v>
      </c>
      <c r="I175" s="374" t="s">
        <v>1423</v>
      </c>
    </row>
    <row r="176" spans="1:9" ht="36" customHeight="1">
      <c r="A176" s="1353"/>
      <c r="B176" s="373" t="s">
        <v>1424</v>
      </c>
      <c r="C176" s="1349"/>
      <c r="D176" s="374" t="s">
        <v>1357</v>
      </c>
      <c r="E176" s="484" t="s">
        <v>1357</v>
      </c>
      <c r="F176" s="472" t="s">
        <v>1357</v>
      </c>
      <c r="G176" s="472" t="s">
        <v>1357</v>
      </c>
      <c r="H176" s="472" t="s">
        <v>1357</v>
      </c>
      <c r="I176" s="374" t="s">
        <v>1425</v>
      </c>
    </row>
    <row r="177" spans="1:9" ht="36.75" customHeight="1">
      <c r="A177" s="1353"/>
      <c r="B177" s="373" t="s">
        <v>1426</v>
      </c>
      <c r="C177" s="1349"/>
      <c r="D177" s="374" t="s">
        <v>1357</v>
      </c>
      <c r="E177" s="472" t="s">
        <v>1357</v>
      </c>
      <c r="F177" s="472" t="s">
        <v>1357</v>
      </c>
      <c r="G177" s="472" t="s">
        <v>1357</v>
      </c>
      <c r="H177" s="472" t="s">
        <v>1357</v>
      </c>
      <c r="I177" s="374" t="s">
        <v>1427</v>
      </c>
    </row>
    <row r="178" spans="1:9" ht="37.5" customHeight="1">
      <c r="A178" s="1353"/>
      <c r="B178" s="373" t="s">
        <v>1152</v>
      </c>
      <c r="C178" s="1349"/>
      <c r="D178" s="374" t="s">
        <v>1357</v>
      </c>
      <c r="E178" s="472" t="s">
        <v>1357</v>
      </c>
      <c r="F178" s="472" t="s">
        <v>1357</v>
      </c>
      <c r="G178" s="472" t="s">
        <v>1357</v>
      </c>
      <c r="H178" s="472" t="s">
        <v>1357</v>
      </c>
      <c r="I178" s="374" t="s">
        <v>1428</v>
      </c>
    </row>
    <row r="179" spans="1:9" ht="39.75" customHeight="1">
      <c r="A179" s="1353"/>
      <c r="B179" s="373" t="s">
        <v>1429</v>
      </c>
      <c r="C179" s="1349"/>
      <c r="D179" s="374" t="s">
        <v>1357</v>
      </c>
      <c r="E179" s="472" t="s">
        <v>1357</v>
      </c>
      <c r="F179" s="472" t="s">
        <v>1357</v>
      </c>
      <c r="G179" s="472" t="s">
        <v>1357</v>
      </c>
      <c r="H179" s="472" t="s">
        <v>1357</v>
      </c>
      <c r="I179" s="374" t="s">
        <v>1430</v>
      </c>
    </row>
    <row r="180" spans="1:9" ht="40.5" customHeight="1" thickBot="1">
      <c r="A180" s="1356"/>
      <c r="B180" s="376" t="s">
        <v>1431</v>
      </c>
      <c r="C180" s="1357"/>
      <c r="D180" s="377" t="s">
        <v>1357</v>
      </c>
      <c r="E180" s="473" t="s">
        <v>1357</v>
      </c>
      <c r="F180" s="473" t="s">
        <v>1357</v>
      </c>
      <c r="G180" s="473" t="s">
        <v>1357</v>
      </c>
      <c r="H180" s="473" t="s">
        <v>1357</v>
      </c>
      <c r="I180" s="377" t="s">
        <v>1432</v>
      </c>
    </row>
    <row r="181" spans="1:9" ht="65.25" customHeight="1">
      <c r="A181" s="1352" t="s">
        <v>1500</v>
      </c>
      <c r="B181" s="1354" t="s">
        <v>1453</v>
      </c>
      <c r="C181" s="1318" t="s">
        <v>1403</v>
      </c>
      <c r="D181" s="1320">
        <v>2020</v>
      </c>
      <c r="E181" s="1348">
        <v>1.3260000000000001</v>
      </c>
      <c r="F181" s="1348" t="s">
        <v>1357</v>
      </c>
      <c r="G181" s="1348" t="s">
        <v>1357</v>
      </c>
      <c r="H181" s="1348">
        <v>1.3260000000000001</v>
      </c>
      <c r="I181" s="1320" t="s">
        <v>1447</v>
      </c>
    </row>
    <row r="182" spans="1:9" ht="105.75" customHeight="1">
      <c r="A182" s="1353"/>
      <c r="B182" s="1355"/>
      <c r="C182" s="1349"/>
      <c r="D182" s="1349"/>
      <c r="E182" s="1327"/>
      <c r="F182" s="1327"/>
      <c r="G182" s="1327"/>
      <c r="H182" s="1327"/>
      <c r="I182" s="1349"/>
    </row>
    <row r="183" spans="1:9" ht="161.25" customHeight="1">
      <c r="A183" s="1350" t="s">
        <v>1501</v>
      </c>
      <c r="B183" s="625" t="s">
        <v>1454</v>
      </c>
      <c r="C183" s="1345" t="s">
        <v>1368</v>
      </c>
      <c r="D183" s="624" t="s">
        <v>1878</v>
      </c>
      <c r="E183" s="626">
        <v>1.587</v>
      </c>
      <c r="F183" s="626" t="s">
        <v>1357</v>
      </c>
      <c r="G183" s="626">
        <v>1.3720000000000001</v>
      </c>
      <c r="H183" s="626">
        <v>0.215</v>
      </c>
      <c r="I183" s="625"/>
    </row>
    <row r="184" spans="1:9" ht="38.25" customHeight="1">
      <c r="A184" s="1350"/>
      <c r="B184" s="625" t="s">
        <v>1417</v>
      </c>
      <c r="C184" s="1345"/>
      <c r="D184" s="624">
        <v>2014</v>
      </c>
      <c r="E184" s="626">
        <v>0.45</v>
      </c>
      <c r="F184" s="626" t="s">
        <v>1357</v>
      </c>
      <c r="G184" s="626">
        <v>0.45</v>
      </c>
      <c r="H184" s="626" t="s">
        <v>1357</v>
      </c>
      <c r="I184" s="624" t="s">
        <v>1369</v>
      </c>
    </row>
    <row r="185" spans="1:9" ht="38.25" customHeight="1">
      <c r="A185" s="1350"/>
      <c r="B185" s="625" t="s">
        <v>1127</v>
      </c>
      <c r="C185" s="1345"/>
      <c r="D185" s="624" t="s">
        <v>1357</v>
      </c>
      <c r="E185" s="626" t="s">
        <v>1357</v>
      </c>
      <c r="F185" s="626" t="s">
        <v>1357</v>
      </c>
      <c r="G185" s="626" t="s">
        <v>1357</v>
      </c>
      <c r="H185" s="626" t="s">
        <v>1357</v>
      </c>
      <c r="I185" s="624" t="s">
        <v>1420</v>
      </c>
    </row>
    <row r="186" spans="1:9" ht="39.75" customHeight="1">
      <c r="A186" s="1350"/>
      <c r="B186" s="625" t="s">
        <v>1117</v>
      </c>
      <c r="C186" s="1345"/>
      <c r="D186" s="624">
        <v>2013</v>
      </c>
      <c r="E186" s="626">
        <v>0.17599999999999999</v>
      </c>
      <c r="F186" s="626" t="s">
        <v>1357</v>
      </c>
      <c r="G186" s="626">
        <v>0.17599999999999999</v>
      </c>
      <c r="H186" s="626" t="s">
        <v>1357</v>
      </c>
      <c r="I186" s="624" t="s">
        <v>1423</v>
      </c>
    </row>
    <row r="187" spans="1:9" ht="39.75" customHeight="1">
      <c r="A187" s="1350"/>
      <c r="B187" s="625" t="s">
        <v>1424</v>
      </c>
      <c r="C187" s="1345"/>
      <c r="D187" s="624">
        <v>2014</v>
      </c>
      <c r="E187" s="627">
        <v>0.26400000000000001</v>
      </c>
      <c r="F187" s="626" t="s">
        <v>1357</v>
      </c>
      <c r="G187" s="626">
        <v>0.26400000000000001</v>
      </c>
      <c r="H187" s="626" t="s">
        <v>1357</v>
      </c>
      <c r="I187" s="624" t="s">
        <v>1425</v>
      </c>
    </row>
    <row r="188" spans="1:9" ht="39.75" customHeight="1">
      <c r="A188" s="1350"/>
      <c r="B188" s="625" t="s">
        <v>1426</v>
      </c>
      <c r="C188" s="1345"/>
      <c r="D188" s="624">
        <v>2014</v>
      </c>
      <c r="E188" s="626">
        <v>9.8000000000000004E-2</v>
      </c>
      <c r="F188" s="626" t="s">
        <v>1357</v>
      </c>
      <c r="G188" s="626">
        <v>9.8000000000000004E-2</v>
      </c>
      <c r="H188" s="626" t="s">
        <v>1357</v>
      </c>
      <c r="I188" s="624" t="s">
        <v>1427</v>
      </c>
    </row>
    <row r="189" spans="1:9" ht="36.75" customHeight="1">
      <c r="A189" s="1350"/>
      <c r="B189" s="625" t="s">
        <v>1152</v>
      </c>
      <c r="C189" s="1345"/>
      <c r="D189" s="624">
        <v>2014</v>
      </c>
      <c r="E189" s="626">
        <v>0.185</v>
      </c>
      <c r="F189" s="626" t="s">
        <v>1357</v>
      </c>
      <c r="G189" s="626">
        <v>0.185</v>
      </c>
      <c r="H189" s="626" t="s">
        <v>1357</v>
      </c>
      <c r="I189" s="624" t="s">
        <v>1428</v>
      </c>
    </row>
    <row r="190" spans="1:9" ht="39" customHeight="1">
      <c r="A190" s="1350"/>
      <c r="B190" s="625" t="s">
        <v>1429</v>
      </c>
      <c r="C190" s="1345"/>
      <c r="D190" s="624">
        <v>2020</v>
      </c>
      <c r="E190" s="626">
        <v>0.27300000000000002</v>
      </c>
      <c r="F190" s="626" t="s">
        <v>1357</v>
      </c>
      <c r="G190" s="626">
        <v>5.8000000000000003E-2</v>
      </c>
      <c r="H190" s="626">
        <v>0.215</v>
      </c>
      <c r="I190" s="624" t="s">
        <v>1430</v>
      </c>
    </row>
    <row r="191" spans="1:9" ht="15" customHeight="1">
      <c r="A191" s="1350"/>
      <c r="B191" s="1351" t="s">
        <v>1431</v>
      </c>
      <c r="C191" s="1345"/>
      <c r="D191" s="1345">
        <v>2014</v>
      </c>
      <c r="E191" s="1344">
        <v>0.14099999999999999</v>
      </c>
      <c r="F191" s="1344" t="s">
        <v>1357</v>
      </c>
      <c r="G191" s="1344">
        <v>0.14099999999999999</v>
      </c>
      <c r="H191" s="1344" t="s">
        <v>1357</v>
      </c>
      <c r="I191" s="1345" t="s">
        <v>1432</v>
      </c>
    </row>
    <row r="192" spans="1:9" ht="24" customHeight="1">
      <c r="A192" s="1350"/>
      <c r="B192" s="1351"/>
      <c r="C192" s="1345"/>
      <c r="D192" s="1345"/>
      <c r="E192" s="1344"/>
      <c r="F192" s="1344"/>
      <c r="G192" s="1344"/>
      <c r="H192" s="1344"/>
      <c r="I192" s="1345"/>
    </row>
    <row r="193" spans="1:9" ht="32.25" customHeight="1" thickBot="1">
      <c r="A193" s="1346" t="s">
        <v>1455</v>
      </c>
      <c r="B193" s="1347"/>
      <c r="C193" s="1347"/>
      <c r="D193" s="1347"/>
      <c r="E193" s="1347"/>
      <c r="F193" s="1347"/>
      <c r="G193" s="1347"/>
      <c r="H193" s="1347"/>
      <c r="I193" s="1324"/>
    </row>
    <row r="194" spans="1:9" ht="107.25" customHeight="1" thickBot="1">
      <c r="A194" s="378" t="s">
        <v>1502</v>
      </c>
      <c r="B194" s="394" t="s">
        <v>1456</v>
      </c>
      <c r="C194" s="381" t="s">
        <v>1457</v>
      </c>
      <c r="D194" s="381">
        <v>2012</v>
      </c>
      <c r="E194" s="483">
        <v>0.88</v>
      </c>
      <c r="F194" s="483">
        <v>0.8</v>
      </c>
      <c r="G194" s="483" t="s">
        <v>1357</v>
      </c>
      <c r="H194" s="483" t="s">
        <v>1357</v>
      </c>
      <c r="I194" s="381" t="s">
        <v>1458</v>
      </c>
    </row>
    <row r="195" spans="1:9" ht="222" customHeight="1" thickBot="1">
      <c r="A195" s="396" t="s">
        <v>1504</v>
      </c>
      <c r="B195" s="394" t="s">
        <v>1459</v>
      </c>
      <c r="C195" s="397" t="s">
        <v>1457</v>
      </c>
      <c r="D195" s="381">
        <v>2020</v>
      </c>
      <c r="E195" s="483">
        <v>0.59799999999999998</v>
      </c>
      <c r="F195" s="483">
        <v>0.11899999999999999</v>
      </c>
      <c r="G195" s="483">
        <v>0.35699999999999998</v>
      </c>
      <c r="H195" s="483">
        <v>3.0000000000000001E-3</v>
      </c>
      <c r="I195" s="381" t="s">
        <v>1458</v>
      </c>
    </row>
    <row r="196" spans="1:9" ht="170.25" customHeight="1" thickBot="1">
      <c r="A196" s="378" t="s">
        <v>1505</v>
      </c>
      <c r="B196" s="394" t="s">
        <v>1460</v>
      </c>
      <c r="C196" s="381" t="s">
        <v>1457</v>
      </c>
      <c r="D196" s="381">
        <v>2020</v>
      </c>
      <c r="E196" s="483">
        <v>7.1980000000000004</v>
      </c>
      <c r="F196" s="483">
        <v>1.089</v>
      </c>
      <c r="G196" s="483">
        <v>3.2669999999999999</v>
      </c>
      <c r="H196" s="483">
        <v>1.7529999999999999</v>
      </c>
      <c r="I196" s="381" t="s">
        <v>1458</v>
      </c>
    </row>
    <row r="197" spans="1:9" ht="190.5" customHeight="1" thickBot="1">
      <c r="A197" s="396" t="s">
        <v>1506</v>
      </c>
      <c r="B197" s="394" t="s">
        <v>1461</v>
      </c>
      <c r="C197" s="397" t="s">
        <v>1457</v>
      </c>
      <c r="D197" s="381">
        <v>2020</v>
      </c>
      <c r="E197" s="483">
        <v>7.2939999999999996</v>
      </c>
      <c r="F197" s="483">
        <v>0.21099999999999999</v>
      </c>
      <c r="G197" s="483">
        <v>6.1859999999999999</v>
      </c>
      <c r="H197" s="483">
        <v>0.29299999999999998</v>
      </c>
      <c r="I197" s="381" t="s">
        <v>1458</v>
      </c>
    </row>
    <row r="198" spans="1:9" ht="31.5" customHeight="1" thickBot="1">
      <c r="A198" s="1332" t="s">
        <v>1462</v>
      </c>
      <c r="B198" s="1333"/>
      <c r="C198" s="1333"/>
      <c r="D198" s="1333"/>
      <c r="E198" s="1333"/>
      <c r="F198" s="1333"/>
      <c r="G198" s="1333"/>
      <c r="H198" s="1333"/>
      <c r="I198" s="1334"/>
    </row>
    <row r="199" spans="1:9" ht="268.5" thickBot="1">
      <c r="A199" s="388" t="s">
        <v>79</v>
      </c>
      <c r="B199" s="376" t="s">
        <v>1463</v>
      </c>
      <c r="C199" s="377" t="s">
        <v>1464</v>
      </c>
      <c r="D199" s="377" t="s">
        <v>1408</v>
      </c>
      <c r="E199" s="479" t="s">
        <v>1357</v>
      </c>
      <c r="F199" s="485" t="s">
        <v>1357</v>
      </c>
      <c r="G199" s="486" t="s">
        <v>1357</v>
      </c>
      <c r="H199" s="477" t="s">
        <v>1357</v>
      </c>
      <c r="I199" s="374" t="s">
        <v>1465</v>
      </c>
    </row>
    <row r="200" spans="1:9" ht="95.25" thickBot="1">
      <c r="A200" s="388" t="s">
        <v>81</v>
      </c>
      <c r="B200" s="376" t="s">
        <v>1466</v>
      </c>
      <c r="C200" s="377" t="s">
        <v>1356</v>
      </c>
      <c r="D200" s="377">
        <v>2013</v>
      </c>
      <c r="E200" s="473">
        <v>82.17</v>
      </c>
      <c r="F200" s="487">
        <v>31.19</v>
      </c>
      <c r="G200" s="487">
        <v>21.22</v>
      </c>
      <c r="H200" s="481" t="s">
        <v>1357</v>
      </c>
      <c r="I200" s="384" t="s">
        <v>1467</v>
      </c>
    </row>
    <row r="201" spans="1:9" ht="31.5" customHeight="1" thickBot="1">
      <c r="A201" s="1332" t="s">
        <v>1469</v>
      </c>
      <c r="B201" s="1333"/>
      <c r="C201" s="1333"/>
      <c r="D201" s="1333"/>
      <c r="E201" s="1333"/>
      <c r="F201" s="1333"/>
      <c r="G201" s="1333"/>
      <c r="H201" s="1333"/>
      <c r="I201" s="1334"/>
    </row>
    <row r="202" spans="1:9" ht="51.75" customHeight="1" thickBot="1">
      <c r="A202" s="398" t="s">
        <v>98</v>
      </c>
      <c r="B202" s="1329" t="s">
        <v>1470</v>
      </c>
      <c r="C202" s="1330"/>
      <c r="D202" s="1330"/>
      <c r="E202" s="1330"/>
      <c r="F202" s="1330"/>
      <c r="G202" s="1330"/>
      <c r="H202" s="1330"/>
      <c r="I202" s="1331"/>
    </row>
    <row r="203" spans="1:9" ht="16.5" thickBot="1">
      <c r="A203" s="1332" t="s">
        <v>1471</v>
      </c>
      <c r="B203" s="1333"/>
      <c r="C203" s="1333"/>
      <c r="D203" s="1333"/>
      <c r="E203" s="1333"/>
      <c r="F203" s="1333"/>
      <c r="G203" s="1333"/>
      <c r="H203" s="1333"/>
      <c r="I203" s="1334"/>
    </row>
    <row r="204" spans="1:9" ht="158.25" thickBot="1">
      <c r="A204" s="388" t="s">
        <v>140</v>
      </c>
      <c r="B204" s="376" t="s">
        <v>1472</v>
      </c>
      <c r="C204" s="377" t="s">
        <v>1394</v>
      </c>
      <c r="D204" s="377">
        <v>2015</v>
      </c>
      <c r="E204" s="473">
        <v>0.2</v>
      </c>
      <c r="F204" s="479">
        <v>0.04</v>
      </c>
      <c r="G204" s="478">
        <v>0.12</v>
      </c>
      <c r="H204" s="473" t="s">
        <v>1357</v>
      </c>
      <c r="I204" s="377" t="s">
        <v>1468</v>
      </c>
    </row>
    <row r="205" spans="1:9" ht="158.25" thickBot="1">
      <c r="A205" s="388" t="s">
        <v>101</v>
      </c>
      <c r="B205" s="376" t="s">
        <v>1473</v>
      </c>
      <c r="C205" s="377" t="s">
        <v>1394</v>
      </c>
      <c r="D205" s="377">
        <v>2015</v>
      </c>
      <c r="E205" s="473">
        <v>0.5</v>
      </c>
      <c r="F205" s="479">
        <v>0.1</v>
      </c>
      <c r="G205" s="478">
        <v>0.3</v>
      </c>
      <c r="H205" s="473" t="s">
        <v>1357</v>
      </c>
      <c r="I205" s="377" t="s">
        <v>1468</v>
      </c>
    </row>
    <row r="206" spans="1:9" ht="158.25" thickBot="1">
      <c r="A206" s="388" t="s">
        <v>103</v>
      </c>
      <c r="B206" s="376" t="s">
        <v>1474</v>
      </c>
      <c r="C206" s="374" t="s">
        <v>1464</v>
      </c>
      <c r="D206" s="374">
        <v>2015</v>
      </c>
      <c r="E206" s="472" t="s">
        <v>1357</v>
      </c>
      <c r="F206" s="480" t="s">
        <v>1357</v>
      </c>
      <c r="G206" s="478" t="s">
        <v>1357</v>
      </c>
      <c r="H206" s="472" t="s">
        <v>1357</v>
      </c>
      <c r="I206" s="374" t="s">
        <v>1468</v>
      </c>
    </row>
    <row r="207" spans="1:9" ht="158.25" thickBot="1">
      <c r="A207" s="388" t="s">
        <v>643</v>
      </c>
      <c r="B207" s="376" t="s">
        <v>1475</v>
      </c>
      <c r="C207" s="384" t="s">
        <v>1394</v>
      </c>
      <c r="D207" s="384">
        <v>2015</v>
      </c>
      <c r="E207" s="482">
        <v>0.1</v>
      </c>
      <c r="F207" s="479">
        <v>0.02</v>
      </c>
      <c r="G207" s="478">
        <v>0.06</v>
      </c>
      <c r="H207" s="482" t="s">
        <v>1357</v>
      </c>
      <c r="I207" s="384" t="s">
        <v>1468</v>
      </c>
    </row>
    <row r="208" spans="1:9" ht="165" customHeight="1" thickBot="1">
      <c r="A208" s="388" t="s">
        <v>646</v>
      </c>
      <c r="B208" s="376" t="s">
        <v>1476</v>
      </c>
      <c r="C208" s="377" t="s">
        <v>1394</v>
      </c>
      <c r="D208" s="377">
        <v>2015</v>
      </c>
      <c r="E208" s="473">
        <v>0.5</v>
      </c>
      <c r="F208" s="479">
        <v>0.1</v>
      </c>
      <c r="G208" s="478">
        <v>0.3</v>
      </c>
      <c r="H208" s="473" t="s">
        <v>1357</v>
      </c>
      <c r="I208" s="377" t="s">
        <v>1468</v>
      </c>
    </row>
    <row r="209" spans="1:9" ht="42.75" customHeight="1" thickBot="1">
      <c r="A209" s="1335" t="s">
        <v>534</v>
      </c>
      <c r="B209" s="1336"/>
      <c r="C209" s="1341" t="s">
        <v>1394</v>
      </c>
      <c r="D209" s="1334"/>
      <c r="E209" s="488">
        <v>21.812999999999999</v>
      </c>
      <c r="F209" s="488">
        <v>4.2590000000000003</v>
      </c>
      <c r="G209" s="488">
        <v>7.0629999999999997</v>
      </c>
      <c r="H209" s="488">
        <v>9.09</v>
      </c>
      <c r="I209" s="389"/>
    </row>
    <row r="210" spans="1:9" ht="42" customHeight="1" thickBot="1">
      <c r="A210" s="1337"/>
      <c r="B210" s="1338"/>
      <c r="C210" s="1341" t="s">
        <v>1457</v>
      </c>
      <c r="D210" s="1334"/>
      <c r="E210" s="488">
        <v>19.96</v>
      </c>
      <c r="F210" s="488">
        <v>2.2189999999999999</v>
      </c>
      <c r="G210" s="488">
        <v>9.81</v>
      </c>
      <c r="H210" s="488">
        <v>2.0489999999999999</v>
      </c>
      <c r="I210" s="389"/>
    </row>
    <row r="211" spans="1:9" ht="69" customHeight="1">
      <c r="A211" s="1337"/>
      <c r="B211" s="1338"/>
      <c r="C211" s="1342" t="s">
        <v>1477</v>
      </c>
      <c r="D211" s="1343"/>
      <c r="E211" s="472">
        <v>36.012999999999998</v>
      </c>
      <c r="F211" s="472">
        <v>4.6109999999999998</v>
      </c>
      <c r="G211" s="472">
        <v>6.3689999999999998</v>
      </c>
      <c r="H211" s="472">
        <v>0.54700000000000004</v>
      </c>
      <c r="I211" s="373"/>
    </row>
    <row r="212" spans="1:9" ht="38.25" customHeight="1">
      <c r="A212" s="1337"/>
      <c r="B212" s="1338"/>
      <c r="C212" s="1321" t="s">
        <v>1417</v>
      </c>
      <c r="D212" s="1322"/>
      <c r="E212" s="472">
        <f>21.202-17.061</f>
        <v>4.1410000000000018</v>
      </c>
      <c r="F212" s="472">
        <v>2.536</v>
      </c>
      <c r="G212" s="472">
        <v>1.4319999999999999</v>
      </c>
      <c r="H212" s="472">
        <v>0.17299999999999999</v>
      </c>
      <c r="I212" s="374" t="s">
        <v>1369</v>
      </c>
    </row>
    <row r="213" spans="1:9" ht="42" customHeight="1">
      <c r="A213" s="1337"/>
      <c r="B213" s="1338"/>
      <c r="C213" s="1321" t="s">
        <v>1418</v>
      </c>
      <c r="D213" s="1322"/>
      <c r="E213" s="472">
        <f>1.56-0.67</f>
        <v>0.89</v>
      </c>
      <c r="F213" s="472">
        <v>0.49</v>
      </c>
      <c r="G213" s="472">
        <v>0.4</v>
      </c>
      <c r="H213" s="472" t="s">
        <v>1380</v>
      </c>
      <c r="I213" s="374" t="s">
        <v>1419</v>
      </c>
    </row>
    <row r="214" spans="1:9" ht="39.75" customHeight="1">
      <c r="A214" s="1337"/>
      <c r="B214" s="1338"/>
      <c r="C214" s="1321" t="s">
        <v>1127</v>
      </c>
      <c r="D214" s="1322"/>
      <c r="E214" s="472">
        <f>0.485-0.355</f>
        <v>0.13</v>
      </c>
      <c r="F214" s="472">
        <v>0.08</v>
      </c>
      <c r="G214" s="472">
        <v>0.05</v>
      </c>
      <c r="H214" s="472" t="s">
        <v>1380</v>
      </c>
      <c r="I214" s="374" t="s">
        <v>1420</v>
      </c>
    </row>
    <row r="215" spans="1:9" ht="31.5">
      <c r="A215" s="1337"/>
      <c r="B215" s="1338"/>
      <c r="C215" s="1321" t="s">
        <v>1421</v>
      </c>
      <c r="D215" s="1322"/>
      <c r="E215" s="472">
        <f>2.71-2.11</f>
        <v>0.60000000000000009</v>
      </c>
      <c r="F215" s="472">
        <v>0.16500000000000001</v>
      </c>
      <c r="G215" s="472">
        <v>0.29899999999999999</v>
      </c>
      <c r="H215" s="472">
        <v>0.13600000000000001</v>
      </c>
      <c r="I215" s="374" t="s">
        <v>1422</v>
      </c>
    </row>
    <row r="216" spans="1:9" ht="31.5">
      <c r="A216" s="1337"/>
      <c r="B216" s="1338"/>
      <c r="C216" s="1321" t="s">
        <v>1117</v>
      </c>
      <c r="D216" s="1322"/>
      <c r="E216" s="472">
        <f>1.358-0.795</f>
        <v>0.56300000000000006</v>
      </c>
      <c r="F216" s="472">
        <v>0.33</v>
      </c>
      <c r="G216" s="472">
        <v>0.21</v>
      </c>
      <c r="H216" s="472">
        <v>2.3E-2</v>
      </c>
      <c r="I216" s="374" t="s">
        <v>1423</v>
      </c>
    </row>
    <row r="217" spans="1:9" ht="47.25">
      <c r="A217" s="1337"/>
      <c r="B217" s="1338"/>
      <c r="C217" s="1321" t="s">
        <v>1424</v>
      </c>
      <c r="D217" s="1322"/>
      <c r="E217" s="472">
        <f>0.459-0.195</f>
        <v>0.26400000000000001</v>
      </c>
      <c r="F217" s="472" t="s">
        <v>1380</v>
      </c>
      <c r="G217" s="472">
        <v>0.26400000000000001</v>
      </c>
      <c r="H217" s="472" t="s">
        <v>1380</v>
      </c>
      <c r="I217" s="374" t="s">
        <v>1425</v>
      </c>
    </row>
    <row r="218" spans="1:9" ht="31.5">
      <c r="A218" s="1337"/>
      <c r="B218" s="1338"/>
      <c r="C218" s="1321" t="s">
        <v>1426</v>
      </c>
      <c r="D218" s="1322"/>
      <c r="E218" s="472">
        <f>0.395-0.095</f>
        <v>0.30000000000000004</v>
      </c>
      <c r="F218" s="472">
        <v>0.17</v>
      </c>
      <c r="G218" s="472">
        <v>0.13</v>
      </c>
      <c r="H218" s="472" t="s">
        <v>1380</v>
      </c>
      <c r="I218" s="374" t="s">
        <v>1427</v>
      </c>
    </row>
    <row r="219" spans="1:9" ht="31.5">
      <c r="A219" s="1337"/>
      <c r="B219" s="1338"/>
      <c r="C219" s="1321" t="s">
        <v>1152</v>
      </c>
      <c r="D219" s="1322"/>
      <c r="E219" s="472">
        <f>2.291-0.3</f>
        <v>1.9909999999999999</v>
      </c>
      <c r="F219" s="472">
        <v>0.26</v>
      </c>
      <c r="G219" s="472">
        <v>1.7310000000000001</v>
      </c>
      <c r="H219" s="472" t="s">
        <v>1380</v>
      </c>
      <c r="I219" s="374" t="s">
        <v>1428</v>
      </c>
    </row>
    <row r="220" spans="1:9" ht="31.5">
      <c r="A220" s="1337"/>
      <c r="B220" s="1338"/>
      <c r="C220" s="1321" t="s">
        <v>1429</v>
      </c>
      <c r="D220" s="1322"/>
      <c r="E220" s="472">
        <f>4.268-2.135</f>
        <v>2.133</v>
      </c>
      <c r="F220" s="472">
        <v>0.33500000000000002</v>
      </c>
      <c r="G220" s="472">
        <v>1.583</v>
      </c>
      <c r="H220" s="472">
        <v>0.215</v>
      </c>
      <c r="I220" s="374" t="s">
        <v>1430</v>
      </c>
    </row>
    <row r="221" spans="1:9" ht="15.75">
      <c r="A221" s="1337"/>
      <c r="B221" s="1338"/>
      <c r="C221" s="1321" t="s">
        <v>1431</v>
      </c>
      <c r="D221" s="1322"/>
      <c r="E221" s="1325">
        <f>1.285-0.77</f>
        <v>0.5149999999999999</v>
      </c>
      <c r="F221" s="1327">
        <v>0.245</v>
      </c>
      <c r="G221" s="1327">
        <v>0.27</v>
      </c>
      <c r="H221" s="1327" t="s">
        <v>1380</v>
      </c>
      <c r="I221" s="374" t="s">
        <v>1395</v>
      </c>
    </row>
    <row r="222" spans="1:9" ht="16.5" thickBot="1">
      <c r="A222" s="1337"/>
      <c r="B222" s="1338"/>
      <c r="C222" s="1323"/>
      <c r="D222" s="1324"/>
      <c r="E222" s="1326"/>
      <c r="F222" s="1328"/>
      <c r="G222" s="1328"/>
      <c r="H222" s="1328"/>
      <c r="I222" s="377" t="s">
        <v>1431</v>
      </c>
    </row>
    <row r="223" spans="1:9" ht="23.25" customHeight="1" thickBot="1">
      <c r="A223" s="1337"/>
      <c r="B223" s="1338"/>
      <c r="C223" s="1314" t="s">
        <v>1356</v>
      </c>
      <c r="D223" s="1315"/>
      <c r="E223" s="489">
        <f>1415.8-696.753</f>
        <v>719.04699999999991</v>
      </c>
      <c r="F223" s="489">
        <v>323.24799999999999</v>
      </c>
      <c r="G223" s="489">
        <v>350.36700000000002</v>
      </c>
      <c r="H223" s="489">
        <v>45.432000000000002</v>
      </c>
      <c r="I223" s="389"/>
    </row>
    <row r="224" spans="1:9" ht="16.5" thickBot="1">
      <c r="A224" s="1339"/>
      <c r="B224" s="1340"/>
      <c r="C224" s="1314" t="s">
        <v>1478</v>
      </c>
      <c r="D224" s="1315"/>
      <c r="E224" s="490">
        <f>1493.586-728.521</f>
        <v>765.06500000000005</v>
      </c>
      <c r="F224" s="490">
        <v>334.33699999999999</v>
      </c>
      <c r="G224" s="490">
        <v>373.60899999999998</v>
      </c>
      <c r="H224" s="490">
        <v>57.118000000000002</v>
      </c>
      <c r="I224" s="389"/>
    </row>
    <row r="226" spans="1:9" ht="45" customHeight="1">
      <c r="A226" s="1316" t="s">
        <v>1479</v>
      </c>
      <c r="B226" s="1316"/>
      <c r="C226" s="1316"/>
      <c r="D226" s="1316"/>
      <c r="E226" s="1316"/>
      <c r="F226" s="1316"/>
      <c r="G226" s="1316"/>
      <c r="H226" s="1316"/>
      <c r="I226" s="1316"/>
    </row>
  </sheetData>
  <mergeCells count="126">
    <mergeCell ref="A4:A5"/>
    <mergeCell ref="C4:C5"/>
    <mergeCell ref="D4:D5"/>
    <mergeCell ref="E4:H4"/>
    <mergeCell ref="A6:I6"/>
    <mergeCell ref="A18:A28"/>
    <mergeCell ref="C18:C28"/>
    <mergeCell ref="D18:D28"/>
    <mergeCell ref="A29:A39"/>
    <mergeCell ref="C29:C39"/>
    <mergeCell ref="D29:D39"/>
    <mergeCell ref="A7:A17"/>
    <mergeCell ref="C7:C17"/>
    <mergeCell ref="D7:D17"/>
    <mergeCell ref="E40:E41"/>
    <mergeCell ref="F40:F41"/>
    <mergeCell ref="G40:G41"/>
    <mergeCell ref="H40:H41"/>
    <mergeCell ref="A52:A63"/>
    <mergeCell ref="C52:C63"/>
    <mergeCell ref="D52:D63"/>
    <mergeCell ref="E52:E53"/>
    <mergeCell ref="A40:A51"/>
    <mergeCell ref="C40:C51"/>
    <mergeCell ref="D40:D51"/>
    <mergeCell ref="F52:F53"/>
    <mergeCell ref="G52:G53"/>
    <mergeCell ref="H52:H53"/>
    <mergeCell ref="A64:A75"/>
    <mergeCell ref="C64:C75"/>
    <mergeCell ref="D64:D75"/>
    <mergeCell ref="E64:E65"/>
    <mergeCell ref="F64:F65"/>
    <mergeCell ref="G64:G65"/>
    <mergeCell ref="A91:A92"/>
    <mergeCell ref="B91:B92"/>
    <mergeCell ref="A93:A94"/>
    <mergeCell ref="B93:B94"/>
    <mergeCell ref="A87:I87"/>
    <mergeCell ref="A88:I88"/>
    <mergeCell ref="A89:A90"/>
    <mergeCell ref="B89:B90"/>
    <mergeCell ref="H64:H65"/>
    <mergeCell ref="A76:A86"/>
    <mergeCell ref="C76:C86"/>
    <mergeCell ref="D76:D86"/>
    <mergeCell ref="A113:A122"/>
    <mergeCell ref="C113:C122"/>
    <mergeCell ref="A125:A135"/>
    <mergeCell ref="C125:C135"/>
    <mergeCell ref="A97:I97"/>
    <mergeCell ref="A100:A110"/>
    <mergeCell ref="C100:C110"/>
    <mergeCell ref="A95:A96"/>
    <mergeCell ref="B95:B96"/>
    <mergeCell ref="G138:G139"/>
    <mergeCell ref="H138:H139"/>
    <mergeCell ref="I138:I139"/>
    <mergeCell ref="A150:I150"/>
    <mergeCell ref="A152:A161"/>
    <mergeCell ref="C152:C161"/>
    <mergeCell ref="A138:A149"/>
    <mergeCell ref="C138:C149"/>
    <mergeCell ref="D138:D139"/>
    <mergeCell ref="E138:E139"/>
    <mergeCell ref="F138:F139"/>
    <mergeCell ref="F171:F172"/>
    <mergeCell ref="G171:G172"/>
    <mergeCell ref="H171:H172"/>
    <mergeCell ref="I171:I172"/>
    <mergeCell ref="A163:A169"/>
    <mergeCell ref="C163:C169"/>
    <mergeCell ref="A171:A180"/>
    <mergeCell ref="C171:C180"/>
    <mergeCell ref="D171:D172"/>
    <mergeCell ref="E171:E172"/>
    <mergeCell ref="F181:F182"/>
    <mergeCell ref="G181:G182"/>
    <mergeCell ref="H181:H182"/>
    <mergeCell ref="I181:I182"/>
    <mergeCell ref="A183:A192"/>
    <mergeCell ref="C183:C192"/>
    <mergeCell ref="B191:B192"/>
    <mergeCell ref="D191:D192"/>
    <mergeCell ref="E191:E192"/>
    <mergeCell ref="A181:A182"/>
    <mergeCell ref="B181:B182"/>
    <mergeCell ref="C181:C182"/>
    <mergeCell ref="D181:D182"/>
    <mergeCell ref="E181:E182"/>
    <mergeCell ref="C210:D210"/>
    <mergeCell ref="C211:D211"/>
    <mergeCell ref="C212:D212"/>
    <mergeCell ref="C213:D213"/>
    <mergeCell ref="C214:D214"/>
    <mergeCell ref="A198:I198"/>
    <mergeCell ref="A201:I201"/>
    <mergeCell ref="F191:F192"/>
    <mergeCell ref="G191:G192"/>
    <mergeCell ref="H191:H192"/>
    <mergeCell ref="I191:I192"/>
    <mergeCell ref="A193:I193"/>
    <mergeCell ref="A2:I2"/>
    <mergeCell ref="C223:D223"/>
    <mergeCell ref="C224:D224"/>
    <mergeCell ref="A226:I226"/>
    <mergeCell ref="I4:I5"/>
    <mergeCell ref="I89:I90"/>
    <mergeCell ref="I91:I92"/>
    <mergeCell ref="I93:I94"/>
    <mergeCell ref="I95:I96"/>
    <mergeCell ref="C221:D222"/>
    <mergeCell ref="E221:E222"/>
    <mergeCell ref="F221:F222"/>
    <mergeCell ref="G221:G222"/>
    <mergeCell ref="H221:H222"/>
    <mergeCell ref="C215:D215"/>
    <mergeCell ref="C216:D216"/>
    <mergeCell ref="C217:D217"/>
    <mergeCell ref="C218:D218"/>
    <mergeCell ref="C219:D219"/>
    <mergeCell ref="C220:D220"/>
    <mergeCell ref="B202:I202"/>
    <mergeCell ref="A203:I203"/>
    <mergeCell ref="A209:B224"/>
    <mergeCell ref="C209:D209"/>
  </mergeCells>
  <pageMargins left="0.7" right="0.7" top="0.75" bottom="0.75" header="0.3" footer="0.3"/>
  <pageSetup paperSize="9" scale="6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G41"/>
  <sheetViews>
    <sheetView workbookViewId="0">
      <selection activeCell="E299" sqref="E299"/>
    </sheetView>
  </sheetViews>
  <sheetFormatPr defaultRowHeight="15"/>
  <cols>
    <col min="1" max="1" width="5.5703125" customWidth="1"/>
    <col min="2" max="2" width="20.42578125" customWidth="1"/>
    <col min="3" max="3" width="15.28515625" customWidth="1"/>
    <col min="4" max="4" width="19.28515625" customWidth="1"/>
    <col min="5" max="5" width="12.85546875" customWidth="1"/>
    <col min="6" max="6" width="13.28515625" customWidth="1"/>
    <col min="7" max="7" width="19" customWidth="1"/>
  </cols>
  <sheetData>
    <row r="1" spans="1:7" ht="94.5" customHeight="1">
      <c r="A1" s="810" t="s">
        <v>1554</v>
      </c>
      <c r="B1" s="1388"/>
      <c r="C1" s="1388"/>
      <c r="D1" s="1388"/>
      <c r="E1" s="1388"/>
      <c r="F1" s="1388"/>
      <c r="G1" s="1388"/>
    </row>
    <row r="3" spans="1:7" ht="15.75" thickBot="1">
      <c r="G3" s="253" t="s">
        <v>1213</v>
      </c>
    </row>
    <row r="4" spans="1:7" ht="16.5" customHeight="1">
      <c r="A4" s="1389" t="s">
        <v>1212</v>
      </c>
      <c r="B4" s="1391" t="s">
        <v>1214</v>
      </c>
      <c r="C4" s="1391" t="s">
        <v>3</v>
      </c>
      <c r="D4" s="1391" t="s">
        <v>1215</v>
      </c>
      <c r="E4" s="1391" t="s">
        <v>65</v>
      </c>
      <c r="F4" s="1391"/>
      <c r="G4" s="1392" t="s">
        <v>5</v>
      </c>
    </row>
    <row r="5" spans="1:7">
      <c r="A5" s="1390"/>
      <c r="B5" s="809"/>
      <c r="C5" s="809"/>
      <c r="D5" s="809"/>
      <c r="E5" s="809" t="s">
        <v>213</v>
      </c>
      <c r="F5" s="809"/>
      <c r="G5" s="1393"/>
    </row>
    <row r="6" spans="1:7" ht="46.5" customHeight="1">
      <c r="A6" s="1390"/>
      <c r="B6" s="809"/>
      <c r="C6" s="809"/>
      <c r="D6" s="809"/>
      <c r="E6" s="226" t="s">
        <v>214</v>
      </c>
      <c r="F6" s="226" t="s">
        <v>333</v>
      </c>
      <c r="G6" s="1393"/>
    </row>
    <row r="7" spans="1:7">
      <c r="A7" s="354">
        <v>1</v>
      </c>
      <c r="B7" s="248">
        <v>2</v>
      </c>
      <c r="C7" s="248">
        <v>3</v>
      </c>
      <c r="D7" s="248">
        <v>4</v>
      </c>
      <c r="E7" s="248">
        <v>5</v>
      </c>
      <c r="F7" s="248">
        <v>6</v>
      </c>
      <c r="G7" s="355">
        <v>7</v>
      </c>
    </row>
    <row r="8" spans="1:7" ht="16.5" customHeight="1">
      <c r="A8" s="807"/>
      <c r="B8" s="1379" t="s">
        <v>217</v>
      </c>
      <c r="C8" s="440" t="s">
        <v>1216</v>
      </c>
      <c r="D8" s="439">
        <v>8758</v>
      </c>
      <c r="E8" s="439">
        <v>876</v>
      </c>
      <c r="F8" s="439">
        <v>7882</v>
      </c>
      <c r="G8" s="807"/>
    </row>
    <row r="9" spans="1:7">
      <c r="A9" s="807"/>
      <c r="B9" s="1379"/>
      <c r="C9" s="440" t="s">
        <v>169</v>
      </c>
      <c r="D9" s="439">
        <v>530</v>
      </c>
      <c r="E9" s="439">
        <v>53</v>
      </c>
      <c r="F9" s="439">
        <v>477</v>
      </c>
      <c r="G9" s="807"/>
    </row>
    <row r="10" spans="1:7">
      <c r="A10" s="807"/>
      <c r="B10" s="1379"/>
      <c r="C10" s="440" t="s">
        <v>15</v>
      </c>
      <c r="D10" s="439">
        <v>616</v>
      </c>
      <c r="E10" s="439">
        <v>62</v>
      </c>
      <c r="F10" s="439">
        <v>554</v>
      </c>
      <c r="G10" s="807"/>
    </row>
    <row r="11" spans="1:7">
      <c r="A11" s="807"/>
      <c r="B11" s="1379"/>
      <c r="C11" s="440" t="s">
        <v>170</v>
      </c>
      <c r="D11" s="439">
        <v>708</v>
      </c>
      <c r="E11" s="439">
        <v>71</v>
      </c>
      <c r="F11" s="439">
        <v>637</v>
      </c>
      <c r="G11" s="807"/>
    </row>
    <row r="12" spans="1:7" ht="19.5" customHeight="1">
      <c r="A12" s="807"/>
      <c r="B12" s="1379"/>
      <c r="C12" s="440" t="s">
        <v>1217</v>
      </c>
      <c r="D12" s="439">
        <v>6904</v>
      </c>
      <c r="E12" s="439">
        <v>690</v>
      </c>
      <c r="F12" s="439">
        <v>6214</v>
      </c>
      <c r="G12" s="807"/>
    </row>
    <row r="13" spans="1:7">
      <c r="A13" s="224"/>
      <c r="B13" s="146" t="s">
        <v>65</v>
      </c>
      <c r="C13" s="224"/>
      <c r="D13" s="212"/>
      <c r="E13" s="212"/>
      <c r="F13" s="212"/>
      <c r="G13" s="224"/>
    </row>
    <row r="14" spans="1:7" ht="21" customHeight="1">
      <c r="A14" s="224"/>
      <c r="B14" s="148" t="s">
        <v>1205</v>
      </c>
      <c r="C14" s="224"/>
      <c r="D14" s="212"/>
      <c r="E14" s="212"/>
      <c r="F14" s="212"/>
      <c r="G14" s="212"/>
    </row>
    <row r="15" spans="1:7" ht="34.5" customHeight="1">
      <c r="A15" s="1380" t="s">
        <v>124</v>
      </c>
      <c r="B15" s="1382" t="s">
        <v>1219</v>
      </c>
      <c r="C15" s="573" t="s">
        <v>1203</v>
      </c>
      <c r="D15" s="556">
        <v>8758</v>
      </c>
      <c r="E15" s="556">
        <v>876</v>
      </c>
      <c r="F15" s="556">
        <v>7882</v>
      </c>
      <c r="G15" s="1385" t="s">
        <v>1218</v>
      </c>
    </row>
    <row r="16" spans="1:7" ht="38.25" customHeight="1">
      <c r="A16" s="959"/>
      <c r="B16" s="1383"/>
      <c r="C16" s="573" t="s">
        <v>169</v>
      </c>
      <c r="D16" s="556">
        <v>530</v>
      </c>
      <c r="E16" s="556">
        <v>53</v>
      </c>
      <c r="F16" s="556">
        <v>477</v>
      </c>
      <c r="G16" s="1386"/>
    </row>
    <row r="17" spans="1:7" ht="30" customHeight="1">
      <c r="A17" s="959"/>
      <c r="B17" s="1383"/>
      <c r="C17" s="573" t="s">
        <v>15</v>
      </c>
      <c r="D17" s="556">
        <v>616</v>
      </c>
      <c r="E17" s="556">
        <v>62</v>
      </c>
      <c r="F17" s="556">
        <v>554</v>
      </c>
      <c r="G17" s="1386"/>
    </row>
    <row r="18" spans="1:7" ht="28.5" customHeight="1">
      <c r="A18" s="959"/>
      <c r="B18" s="1383"/>
      <c r="C18" s="573" t="s">
        <v>170</v>
      </c>
      <c r="D18" s="556">
        <v>708</v>
      </c>
      <c r="E18" s="556">
        <v>71</v>
      </c>
      <c r="F18" s="556">
        <v>637</v>
      </c>
      <c r="G18" s="1386"/>
    </row>
    <row r="19" spans="1:7" ht="27" customHeight="1" thickBot="1">
      <c r="A19" s="1381"/>
      <c r="B19" s="1384"/>
      <c r="C19" s="573" t="s">
        <v>1204</v>
      </c>
      <c r="D19" s="556">
        <v>6904</v>
      </c>
      <c r="E19" s="556">
        <v>690</v>
      </c>
      <c r="F19" s="556">
        <v>6214</v>
      </c>
      <c r="G19" s="1387"/>
    </row>
    <row r="20" spans="1:7" ht="17.25" customHeight="1">
      <c r="A20" s="1376" t="s">
        <v>127</v>
      </c>
      <c r="B20" s="240" t="s">
        <v>1206</v>
      </c>
      <c r="C20" s="243"/>
      <c r="D20" s="584"/>
      <c r="E20" s="584"/>
      <c r="F20" s="584"/>
      <c r="G20" s="1376" t="s">
        <v>1208</v>
      </c>
    </row>
    <row r="21" spans="1:7" ht="60">
      <c r="A21" s="1377"/>
      <c r="B21" s="224" t="s">
        <v>1220</v>
      </c>
      <c r="C21" s="212" t="s">
        <v>1207</v>
      </c>
      <c r="D21" s="212" t="s">
        <v>1221</v>
      </c>
      <c r="E21" s="212" t="s">
        <v>223</v>
      </c>
      <c r="F21" s="212" t="s">
        <v>223</v>
      </c>
      <c r="G21" s="1377"/>
    </row>
    <row r="22" spans="1:7">
      <c r="A22" s="830">
        <v>3</v>
      </c>
      <c r="B22" s="240" t="s">
        <v>1209</v>
      </c>
      <c r="C22" s="224"/>
      <c r="D22" s="224"/>
      <c r="E22" s="212"/>
      <c r="F22" s="212"/>
      <c r="G22" s="1376" t="s">
        <v>1211</v>
      </c>
    </row>
    <row r="23" spans="1:7" ht="76.5" customHeight="1">
      <c r="A23" s="830"/>
      <c r="B23" s="224" t="s">
        <v>1210</v>
      </c>
      <c r="C23" s="573" t="s">
        <v>1207</v>
      </c>
      <c r="D23" s="212" t="s">
        <v>1221</v>
      </c>
      <c r="E23" s="212" t="s">
        <v>223</v>
      </c>
      <c r="F23" s="212" t="s">
        <v>223</v>
      </c>
      <c r="G23" s="1377"/>
    </row>
    <row r="26" spans="1:7" ht="15.75" thickBot="1">
      <c r="F26" s="253" t="s">
        <v>691</v>
      </c>
    </row>
    <row r="27" spans="1:7" ht="71.25">
      <c r="B27" s="179" t="s">
        <v>1222</v>
      </c>
      <c r="C27" s="178" t="s">
        <v>1232</v>
      </c>
      <c r="D27" s="178" t="s">
        <v>1233</v>
      </c>
      <c r="E27" s="178" t="s">
        <v>1234</v>
      </c>
      <c r="F27" s="178" t="s">
        <v>1235</v>
      </c>
    </row>
    <row r="28" spans="1:7">
      <c r="B28" s="207">
        <v>1</v>
      </c>
      <c r="C28" s="207">
        <v>2</v>
      </c>
      <c r="D28" s="207">
        <v>3</v>
      </c>
      <c r="E28" s="207">
        <v>4</v>
      </c>
      <c r="F28" s="207">
        <v>5</v>
      </c>
    </row>
    <row r="29" spans="1:7" ht="21" customHeight="1">
      <c r="B29" s="628" t="s">
        <v>1223</v>
      </c>
      <c r="C29" s="629">
        <v>656</v>
      </c>
      <c r="D29" s="629">
        <v>100</v>
      </c>
      <c r="E29" s="630">
        <v>477</v>
      </c>
      <c r="F29" s="630">
        <v>7882</v>
      </c>
    </row>
    <row r="30" spans="1:7">
      <c r="B30" s="211" t="s">
        <v>123</v>
      </c>
      <c r="C30" s="207"/>
      <c r="D30" s="207"/>
      <c r="E30" s="434"/>
      <c r="F30" s="434"/>
    </row>
    <row r="31" spans="1:7" ht="25.5">
      <c r="B31" s="211" t="s">
        <v>1224</v>
      </c>
      <c r="C31" s="207">
        <v>29</v>
      </c>
      <c r="D31" s="207">
        <v>4.4000000000000004</v>
      </c>
      <c r="E31" s="434">
        <v>21</v>
      </c>
      <c r="F31" s="434">
        <v>346.8</v>
      </c>
    </row>
    <row r="32" spans="1:7" ht="25.5">
      <c r="B32" s="211" t="s">
        <v>1225</v>
      </c>
      <c r="C32" s="207">
        <v>8</v>
      </c>
      <c r="D32" s="207">
        <v>1.2</v>
      </c>
      <c r="E32" s="434">
        <v>5.7</v>
      </c>
      <c r="F32" s="434">
        <v>94.6</v>
      </c>
    </row>
    <row r="33" spans="2:6" ht="25.5">
      <c r="B33" s="211" t="s">
        <v>898</v>
      </c>
      <c r="C33" s="207">
        <v>32</v>
      </c>
      <c r="D33" s="207">
        <v>4.9000000000000004</v>
      </c>
      <c r="E33" s="434">
        <v>23.4</v>
      </c>
      <c r="F33" s="434">
        <v>386.2</v>
      </c>
    </row>
    <row r="34" spans="2:6" ht="25.5">
      <c r="B34" s="211" t="s">
        <v>735</v>
      </c>
      <c r="C34" s="207">
        <v>39</v>
      </c>
      <c r="D34" s="207">
        <v>6</v>
      </c>
      <c r="E34" s="434">
        <v>28.6</v>
      </c>
      <c r="F34" s="434">
        <v>473</v>
      </c>
    </row>
    <row r="35" spans="2:6" ht="25.5">
      <c r="B35" s="211" t="s">
        <v>722</v>
      </c>
      <c r="C35" s="207">
        <v>414</v>
      </c>
      <c r="D35" s="207">
        <v>63.1</v>
      </c>
      <c r="E35" s="434">
        <v>301</v>
      </c>
      <c r="F35" s="434">
        <v>4973.5</v>
      </c>
    </row>
    <row r="36" spans="2:6" ht="25.5">
      <c r="B36" s="211" t="s">
        <v>731</v>
      </c>
      <c r="C36" s="207" t="s">
        <v>1226</v>
      </c>
      <c r="D36" s="207">
        <v>9.3000000000000007</v>
      </c>
      <c r="E36" s="434">
        <v>44.4</v>
      </c>
      <c r="F36" s="434">
        <v>733</v>
      </c>
    </row>
    <row r="37" spans="2:6" ht="25.5">
      <c r="B37" s="211" t="s">
        <v>1227</v>
      </c>
      <c r="C37" s="207">
        <v>11</v>
      </c>
      <c r="D37" s="207">
        <v>1.7</v>
      </c>
      <c r="E37" s="434">
        <v>8.1</v>
      </c>
      <c r="F37" s="434">
        <v>134</v>
      </c>
    </row>
    <row r="38" spans="2:6" ht="25.5">
      <c r="B38" s="211" t="s">
        <v>1228</v>
      </c>
      <c r="C38" s="207">
        <v>12</v>
      </c>
      <c r="D38" s="207">
        <v>1.8</v>
      </c>
      <c r="E38" s="434">
        <v>8.6</v>
      </c>
      <c r="F38" s="434">
        <v>141.9</v>
      </c>
    </row>
    <row r="39" spans="2:6" ht="25.5">
      <c r="B39" s="211" t="s">
        <v>1229</v>
      </c>
      <c r="C39" s="207">
        <v>29</v>
      </c>
      <c r="D39" s="207">
        <v>4.4000000000000004</v>
      </c>
      <c r="E39" s="434">
        <v>21</v>
      </c>
      <c r="F39" s="434">
        <v>346.8</v>
      </c>
    </row>
    <row r="40" spans="2:6" ht="25.5">
      <c r="B40" s="211" t="s">
        <v>1230</v>
      </c>
      <c r="C40" s="207">
        <v>21</v>
      </c>
      <c r="D40" s="207">
        <v>3.2</v>
      </c>
      <c r="E40" s="434">
        <v>15.2</v>
      </c>
      <c r="F40" s="434">
        <v>252.2</v>
      </c>
    </row>
    <row r="41" spans="2:6">
      <c r="B41" s="1378" t="s">
        <v>1231</v>
      </c>
      <c r="C41" s="1378"/>
    </row>
  </sheetData>
  <mergeCells count="19">
    <mergeCell ref="A1:G1"/>
    <mergeCell ref="A4:A6"/>
    <mergeCell ref="B4:B6"/>
    <mergeCell ref="C4:C6"/>
    <mergeCell ref="D4:D6"/>
    <mergeCell ref="E4:F4"/>
    <mergeCell ref="G4:G6"/>
    <mergeCell ref="E5:F5"/>
    <mergeCell ref="A8:A12"/>
    <mergeCell ref="B8:B12"/>
    <mergeCell ref="G8:G12"/>
    <mergeCell ref="A15:A19"/>
    <mergeCell ref="B15:B19"/>
    <mergeCell ref="G15:G19"/>
    <mergeCell ref="A20:A21"/>
    <mergeCell ref="G20:G21"/>
    <mergeCell ref="A22:A23"/>
    <mergeCell ref="G22:G23"/>
    <mergeCell ref="B41:C41"/>
  </mergeCells>
  <pageMargins left="0.7" right="0.7" top="0.75" bottom="0.75" header="0.3" footer="0.3"/>
  <pageSetup paperSize="9" scale="8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L66"/>
  <sheetViews>
    <sheetView topLeftCell="A58" zoomScale="75" zoomScaleNormal="75" workbookViewId="0">
      <selection activeCell="E299" sqref="E299"/>
    </sheetView>
  </sheetViews>
  <sheetFormatPr defaultRowHeight="15"/>
  <cols>
    <col min="1" max="1" width="6.5703125" customWidth="1"/>
    <col min="2" max="2" width="26.28515625" customWidth="1"/>
    <col min="3" max="3" width="14.85546875" customWidth="1"/>
    <col min="4" max="4" width="7" customWidth="1"/>
    <col min="5" max="5" width="7.5703125" customWidth="1"/>
    <col min="6" max="6" width="6" customWidth="1"/>
    <col min="7" max="7" width="15.42578125" customWidth="1"/>
    <col min="9" max="9" width="5.7109375" customWidth="1"/>
    <col min="10" max="10" width="12.85546875" customWidth="1"/>
    <col min="11" max="11" width="15.5703125" customWidth="1"/>
    <col min="12" max="12" width="17.7109375" customWidth="1"/>
  </cols>
  <sheetData>
    <row r="1" spans="1:12" ht="84.75" customHeight="1">
      <c r="A1" s="810" t="s">
        <v>1545</v>
      </c>
      <c r="B1" s="810"/>
      <c r="C1" s="810"/>
      <c r="D1" s="810"/>
      <c r="E1" s="810"/>
      <c r="F1" s="810"/>
      <c r="G1" s="810"/>
      <c r="H1" s="810"/>
      <c r="I1" s="810"/>
      <c r="J1" s="810"/>
      <c r="K1" s="810"/>
      <c r="L1" s="810"/>
    </row>
    <row r="2" spans="1:12" ht="16.5" thickBot="1">
      <c r="L2" s="347" t="s">
        <v>150</v>
      </c>
    </row>
    <row r="3" spans="1:12" ht="16.5" customHeight="1" thickBot="1">
      <c r="A3" s="1050" t="s">
        <v>0</v>
      </c>
      <c r="B3" s="1050" t="s">
        <v>178</v>
      </c>
      <c r="C3" s="1050" t="s">
        <v>3</v>
      </c>
      <c r="D3" s="1048" t="s">
        <v>179</v>
      </c>
      <c r="E3" s="1303"/>
      <c r="F3" s="1304"/>
      <c r="G3" s="1048" t="s">
        <v>151</v>
      </c>
      <c r="H3" s="1303"/>
      <c r="I3" s="1303"/>
      <c r="J3" s="1303"/>
      <c r="K3" s="1304"/>
      <c r="L3" s="1397" t="s">
        <v>5</v>
      </c>
    </row>
    <row r="4" spans="1:12" ht="16.5" thickBot="1">
      <c r="A4" s="1051"/>
      <c r="B4" s="1051"/>
      <c r="C4" s="1051"/>
      <c r="D4" s="1052"/>
      <c r="E4" s="828"/>
      <c r="F4" s="1420"/>
      <c r="G4" s="1020" t="s">
        <v>152</v>
      </c>
      <c r="H4" s="1021"/>
      <c r="I4" s="1021"/>
      <c r="J4" s="1021"/>
      <c r="K4" s="1022"/>
      <c r="L4" s="1398"/>
    </row>
    <row r="5" spans="1:12" ht="49.5" customHeight="1" thickBot="1">
      <c r="A5" s="1431"/>
      <c r="B5" s="1431"/>
      <c r="C5" s="1431"/>
      <c r="D5" s="1305"/>
      <c r="E5" s="1306"/>
      <c r="F5" s="1307"/>
      <c r="G5" s="55" t="s">
        <v>180</v>
      </c>
      <c r="H5" s="943" t="s">
        <v>185</v>
      </c>
      <c r="I5" s="944"/>
      <c r="J5" s="55" t="s">
        <v>186</v>
      </c>
      <c r="K5" s="55" t="s">
        <v>165</v>
      </c>
      <c r="L5" s="1398"/>
    </row>
    <row r="6" spans="1:12" ht="16.5" thickBot="1">
      <c r="A6" s="20">
        <v>1</v>
      </c>
      <c r="B6" s="57">
        <v>2</v>
      </c>
      <c r="C6" s="57">
        <v>3</v>
      </c>
      <c r="D6" s="943">
        <v>4</v>
      </c>
      <c r="E6" s="945"/>
      <c r="F6" s="944"/>
      <c r="G6" s="57">
        <v>5</v>
      </c>
      <c r="H6" s="943">
        <v>6</v>
      </c>
      <c r="I6" s="944"/>
      <c r="J6" s="57">
        <v>7</v>
      </c>
      <c r="K6" s="57">
        <v>8</v>
      </c>
      <c r="L6" s="57"/>
    </row>
    <row r="7" spans="1:12" ht="31.5" customHeight="1">
      <c r="A7" s="1394" t="s">
        <v>153</v>
      </c>
      <c r="B7" s="1395"/>
      <c r="C7" s="60" t="s">
        <v>155</v>
      </c>
      <c r="D7" s="1413" t="s">
        <v>156</v>
      </c>
      <c r="E7" s="1413"/>
      <c r="F7" s="1413"/>
      <c r="G7" s="61"/>
      <c r="H7" s="1399"/>
      <c r="I7" s="1399"/>
      <c r="J7" s="62" t="s">
        <v>156</v>
      </c>
      <c r="K7" s="61"/>
      <c r="L7" s="68" t="s">
        <v>157</v>
      </c>
    </row>
    <row r="8" spans="1:12" ht="68.25" customHeight="1">
      <c r="A8" s="1396" t="s">
        <v>154</v>
      </c>
      <c r="B8" s="835"/>
      <c r="C8" s="42" t="s">
        <v>187</v>
      </c>
      <c r="D8" s="1119" t="s">
        <v>156</v>
      </c>
      <c r="E8" s="1119"/>
      <c r="F8" s="1119"/>
      <c r="G8" s="52"/>
      <c r="H8" s="1129"/>
      <c r="I8" s="1129"/>
      <c r="J8" s="51" t="s">
        <v>156</v>
      </c>
      <c r="K8" s="52"/>
      <c r="L8" s="74" t="s">
        <v>157</v>
      </c>
    </row>
    <row r="9" spans="1:12" ht="17.25" customHeight="1">
      <c r="A9" s="1404"/>
      <c r="B9" s="925"/>
      <c r="C9" s="42" t="s">
        <v>15</v>
      </c>
      <c r="D9" s="1129" t="s">
        <v>158</v>
      </c>
      <c r="E9" s="1129"/>
      <c r="F9" s="1129"/>
      <c r="G9" s="52"/>
      <c r="H9" s="1129"/>
      <c r="I9" s="1129"/>
      <c r="J9" s="52" t="s">
        <v>158</v>
      </c>
      <c r="K9" s="52"/>
      <c r="L9" s="63"/>
    </row>
    <row r="10" spans="1:12" ht="66.75" customHeight="1" thickBot="1">
      <c r="A10" s="1405"/>
      <c r="B10" s="1406"/>
      <c r="C10" s="67" t="s">
        <v>201</v>
      </c>
      <c r="D10" s="1407" t="s">
        <v>158</v>
      </c>
      <c r="E10" s="1407"/>
      <c r="F10" s="1407"/>
      <c r="G10" s="53"/>
      <c r="H10" s="1407"/>
      <c r="I10" s="1407"/>
      <c r="J10" s="53" t="s">
        <v>158</v>
      </c>
      <c r="K10" s="53"/>
      <c r="L10" s="64"/>
    </row>
    <row r="11" spans="1:12" ht="16.5" thickBot="1">
      <c r="A11" s="1400" t="s">
        <v>65</v>
      </c>
      <c r="B11" s="1400"/>
      <c r="C11" s="1400"/>
      <c r="D11" s="1400"/>
      <c r="E11" s="1400"/>
      <c r="F11" s="1400"/>
      <c r="G11" s="1400"/>
      <c r="H11" s="1400"/>
      <c r="I11" s="1400"/>
      <c r="J11" s="1400"/>
      <c r="K11" s="1400"/>
      <c r="L11" s="1400"/>
    </row>
    <row r="12" spans="1:12" ht="18.75" customHeight="1" thickBot="1">
      <c r="A12" s="1401" t="s">
        <v>159</v>
      </c>
      <c r="B12" s="1402"/>
      <c r="C12" s="1402"/>
      <c r="D12" s="1402"/>
      <c r="E12" s="1402"/>
      <c r="F12" s="1402"/>
      <c r="G12" s="1402"/>
      <c r="H12" s="1402"/>
      <c r="I12" s="1402"/>
      <c r="J12" s="1402"/>
      <c r="K12" s="1402"/>
      <c r="L12" s="1403"/>
    </row>
    <row r="13" spans="1:12" ht="81" customHeight="1">
      <c r="A13" s="65" t="s">
        <v>7</v>
      </c>
      <c r="B13" s="49" t="s">
        <v>160</v>
      </c>
      <c r="C13" s="65" t="s">
        <v>161</v>
      </c>
      <c r="D13" s="1148">
        <v>2500000</v>
      </c>
      <c r="E13" s="1148"/>
      <c r="F13" s="1148"/>
      <c r="G13" s="50"/>
      <c r="H13" s="1148"/>
      <c r="I13" s="1148"/>
      <c r="J13" s="50" t="s">
        <v>162</v>
      </c>
      <c r="K13" s="50"/>
      <c r="L13" s="65" t="s">
        <v>188</v>
      </c>
    </row>
    <row r="14" spans="1:12" ht="99" customHeight="1">
      <c r="A14" s="888"/>
      <c r="B14" s="41" t="s">
        <v>163</v>
      </c>
      <c r="C14" s="888" t="s">
        <v>122</v>
      </c>
      <c r="D14" s="1129">
        <v>500000</v>
      </c>
      <c r="E14" s="1129"/>
      <c r="F14" s="1129"/>
      <c r="G14" s="52"/>
      <c r="H14" s="1129"/>
      <c r="I14" s="1129"/>
      <c r="J14" s="52"/>
      <c r="K14" s="52"/>
      <c r="L14" s="888" t="s">
        <v>157</v>
      </c>
    </row>
    <row r="15" spans="1:12" ht="15.75">
      <c r="A15" s="888"/>
      <c r="B15" s="41" t="s">
        <v>189</v>
      </c>
      <c r="C15" s="888"/>
      <c r="D15" s="1129"/>
      <c r="E15" s="1129"/>
      <c r="F15" s="1129"/>
      <c r="G15" s="52"/>
      <c r="H15" s="1129"/>
      <c r="I15" s="1129"/>
      <c r="J15" s="52">
        <v>300000</v>
      </c>
      <c r="K15" s="52"/>
      <c r="L15" s="888"/>
    </row>
    <row r="16" spans="1:12" ht="32.25" thickBot="1">
      <c r="A16" s="1152"/>
      <c r="B16" s="48" t="s">
        <v>190</v>
      </c>
      <c r="C16" s="1152"/>
      <c r="D16" s="1147"/>
      <c r="E16" s="1147"/>
      <c r="F16" s="1147"/>
      <c r="G16" s="59"/>
      <c r="H16" s="1147"/>
      <c r="I16" s="1147"/>
      <c r="J16" s="59">
        <v>200000</v>
      </c>
      <c r="K16" s="59"/>
      <c r="L16" s="1152"/>
    </row>
    <row r="17" spans="1:12" ht="31.5">
      <c r="A17" s="1435" t="s">
        <v>153</v>
      </c>
      <c r="B17" s="1436"/>
      <c r="C17" s="60" t="s">
        <v>164</v>
      </c>
      <c r="D17" s="1413">
        <v>835000</v>
      </c>
      <c r="E17" s="1413"/>
      <c r="F17" s="1413"/>
      <c r="G17" s="62"/>
      <c r="H17" s="1413"/>
      <c r="I17" s="1413"/>
      <c r="J17" s="62">
        <v>835000</v>
      </c>
      <c r="K17" s="60"/>
      <c r="L17" s="76" t="s">
        <v>166</v>
      </c>
    </row>
    <row r="18" spans="1:12" ht="38.25" customHeight="1">
      <c r="A18" s="1396" t="s">
        <v>205</v>
      </c>
      <c r="B18" s="835"/>
      <c r="C18" s="42" t="s">
        <v>203</v>
      </c>
      <c r="D18" s="1119">
        <v>405000</v>
      </c>
      <c r="E18" s="1119"/>
      <c r="F18" s="1119"/>
      <c r="G18" s="51"/>
      <c r="H18" s="1119"/>
      <c r="I18" s="1119"/>
      <c r="J18" s="51">
        <v>405000</v>
      </c>
      <c r="K18" s="42"/>
      <c r="L18" s="77" t="s">
        <v>166</v>
      </c>
    </row>
    <row r="19" spans="1:12" ht="20.25" customHeight="1">
      <c r="A19" s="1396"/>
      <c r="B19" s="835"/>
      <c r="C19" s="42" t="s">
        <v>15</v>
      </c>
      <c r="D19" s="1119">
        <v>205000</v>
      </c>
      <c r="E19" s="1119"/>
      <c r="F19" s="1119"/>
      <c r="G19" s="51"/>
      <c r="H19" s="1119"/>
      <c r="I19" s="1119"/>
      <c r="J19" s="51">
        <v>205000</v>
      </c>
      <c r="K19" s="42"/>
      <c r="L19" s="77" t="s">
        <v>166</v>
      </c>
    </row>
    <row r="20" spans="1:12" ht="50.25" thickBot="1">
      <c r="A20" s="1419"/>
      <c r="B20" s="1414"/>
      <c r="C20" s="67" t="s">
        <v>204</v>
      </c>
      <c r="D20" s="1408">
        <v>225000</v>
      </c>
      <c r="E20" s="1408"/>
      <c r="F20" s="1408"/>
      <c r="G20" s="58"/>
      <c r="H20" s="1408"/>
      <c r="I20" s="1408"/>
      <c r="J20" s="58">
        <v>225000</v>
      </c>
      <c r="K20" s="67"/>
      <c r="L20" s="78" t="s">
        <v>166</v>
      </c>
    </row>
    <row r="21" spans="1:12" ht="20.25" customHeight="1" thickBot="1">
      <c r="A21" s="1401" t="s">
        <v>167</v>
      </c>
      <c r="B21" s="1402"/>
      <c r="C21" s="1402"/>
      <c r="D21" s="1402"/>
      <c r="E21" s="1402"/>
      <c r="F21" s="1402"/>
      <c r="G21" s="1402"/>
      <c r="H21" s="1402"/>
      <c r="I21" s="1402"/>
      <c r="J21" s="1402"/>
      <c r="K21" s="1402"/>
      <c r="L21" s="1403"/>
    </row>
    <row r="22" spans="1:12" ht="41.25" customHeight="1">
      <c r="A22" s="1409" t="s">
        <v>7</v>
      </c>
      <c r="B22" s="1168" t="s">
        <v>168</v>
      </c>
      <c r="C22" s="65" t="s">
        <v>169</v>
      </c>
      <c r="D22" s="1148">
        <v>30000</v>
      </c>
      <c r="E22" s="1148"/>
      <c r="F22" s="1148"/>
      <c r="G22" s="1148"/>
      <c r="H22" s="1148"/>
      <c r="I22" s="1148"/>
      <c r="J22" s="50">
        <v>30000</v>
      </c>
      <c r="K22" s="1153"/>
      <c r="L22" s="1153" t="s">
        <v>166</v>
      </c>
    </row>
    <row r="23" spans="1:12" ht="29.25" customHeight="1">
      <c r="A23" s="971"/>
      <c r="B23" s="925"/>
      <c r="C23" s="29" t="s">
        <v>15</v>
      </c>
      <c r="D23" s="1129">
        <v>30000</v>
      </c>
      <c r="E23" s="1129"/>
      <c r="F23" s="1129"/>
      <c r="G23" s="1129"/>
      <c r="H23" s="1129"/>
      <c r="I23" s="1129"/>
      <c r="J23" s="52">
        <v>30000</v>
      </c>
      <c r="K23" s="888"/>
      <c r="L23" s="888"/>
    </row>
    <row r="24" spans="1:12" ht="29.25" customHeight="1">
      <c r="A24" s="971"/>
      <c r="B24" s="925"/>
      <c r="C24" s="29" t="s">
        <v>170</v>
      </c>
      <c r="D24" s="1129">
        <v>30000</v>
      </c>
      <c r="E24" s="1129"/>
      <c r="F24" s="1129"/>
      <c r="G24" s="1129"/>
      <c r="H24" s="1129"/>
      <c r="I24" s="1129"/>
      <c r="J24" s="52">
        <v>30000</v>
      </c>
      <c r="K24" s="888"/>
      <c r="L24" s="888"/>
    </row>
    <row r="25" spans="1:12" ht="22.5" customHeight="1">
      <c r="A25" s="971" t="s">
        <v>13</v>
      </c>
      <c r="B25" s="925" t="s">
        <v>171</v>
      </c>
      <c r="C25" s="29" t="s">
        <v>169</v>
      </c>
      <c r="D25" s="1129">
        <v>20000</v>
      </c>
      <c r="E25" s="1129"/>
      <c r="F25" s="1129"/>
      <c r="G25" s="1129"/>
      <c r="H25" s="1129"/>
      <c r="I25" s="1129"/>
      <c r="J25" s="52">
        <v>20000</v>
      </c>
      <c r="K25" s="888"/>
      <c r="L25" s="888" t="s">
        <v>166</v>
      </c>
    </row>
    <row r="26" spans="1:12" ht="20.25" customHeight="1">
      <c r="A26" s="971"/>
      <c r="B26" s="925"/>
      <c r="C26" s="29" t="s">
        <v>15</v>
      </c>
      <c r="D26" s="1129">
        <v>20000</v>
      </c>
      <c r="E26" s="1129"/>
      <c r="F26" s="1129"/>
      <c r="G26" s="1129"/>
      <c r="H26" s="1129"/>
      <c r="I26" s="1129"/>
      <c r="J26" s="52">
        <v>20000</v>
      </c>
      <c r="K26" s="888"/>
      <c r="L26" s="888"/>
    </row>
    <row r="27" spans="1:12" ht="23.25" customHeight="1">
      <c r="A27" s="971"/>
      <c r="B27" s="925"/>
      <c r="C27" s="29" t="s">
        <v>170</v>
      </c>
      <c r="D27" s="1129">
        <v>20000</v>
      </c>
      <c r="E27" s="1129"/>
      <c r="F27" s="1129"/>
      <c r="G27" s="1129"/>
      <c r="H27" s="1129"/>
      <c r="I27" s="1129"/>
      <c r="J27" s="52">
        <v>20000</v>
      </c>
      <c r="K27" s="888"/>
      <c r="L27" s="888"/>
    </row>
    <row r="28" spans="1:12" ht="26.25" customHeight="1">
      <c r="A28" s="971" t="s">
        <v>16</v>
      </c>
      <c r="B28" s="926" t="s">
        <v>191</v>
      </c>
      <c r="C28" s="29" t="s">
        <v>169</v>
      </c>
      <c r="D28" s="1129">
        <v>10000</v>
      </c>
      <c r="E28" s="1129"/>
      <c r="F28" s="1129"/>
      <c r="G28" s="1129"/>
      <c r="H28" s="1129"/>
      <c r="I28" s="1129"/>
      <c r="J28" s="52">
        <v>10000</v>
      </c>
      <c r="K28" s="888"/>
      <c r="L28" s="29"/>
    </row>
    <row r="29" spans="1:12" ht="16.5" customHeight="1">
      <c r="A29" s="971"/>
      <c r="B29" s="926"/>
      <c r="C29" s="29" t="s">
        <v>15</v>
      </c>
      <c r="D29" s="1129">
        <v>10000</v>
      </c>
      <c r="E29" s="1129"/>
      <c r="F29" s="1129"/>
      <c r="G29" s="1129"/>
      <c r="H29" s="1129"/>
      <c r="I29" s="1129"/>
      <c r="J29" s="52">
        <v>10000</v>
      </c>
      <c r="K29" s="888"/>
      <c r="L29" s="29" t="s">
        <v>166</v>
      </c>
    </row>
    <row r="30" spans="1:12" ht="22.5" customHeight="1">
      <c r="A30" s="971"/>
      <c r="B30" s="926"/>
      <c r="C30" s="29" t="s">
        <v>170</v>
      </c>
      <c r="D30" s="1129">
        <v>10000</v>
      </c>
      <c r="E30" s="1129"/>
      <c r="F30" s="1129"/>
      <c r="G30" s="1129"/>
      <c r="H30" s="1129"/>
      <c r="I30" s="1129"/>
      <c r="J30" s="52">
        <v>10000</v>
      </c>
      <c r="K30" s="888"/>
      <c r="L30" s="69"/>
    </row>
    <row r="31" spans="1:12" ht="98.25" customHeight="1">
      <c r="A31" s="70" t="s">
        <v>18</v>
      </c>
      <c r="B31" s="41" t="s">
        <v>172</v>
      </c>
      <c r="C31" s="29" t="s">
        <v>170</v>
      </c>
      <c r="D31" s="1129">
        <v>20000</v>
      </c>
      <c r="E31" s="1129"/>
      <c r="F31" s="1129"/>
      <c r="G31" s="52"/>
      <c r="H31" s="1129"/>
      <c r="I31" s="1129"/>
      <c r="J31" s="52">
        <v>20000</v>
      </c>
      <c r="K31" s="29"/>
      <c r="L31" s="29" t="s">
        <v>166</v>
      </c>
    </row>
    <row r="32" spans="1:12" ht="79.5" thickBot="1">
      <c r="A32" s="73" t="s">
        <v>21</v>
      </c>
      <c r="B32" s="48" t="s">
        <v>192</v>
      </c>
      <c r="C32" s="66" t="s">
        <v>169</v>
      </c>
      <c r="D32" s="1147">
        <v>200000</v>
      </c>
      <c r="E32" s="1147"/>
      <c r="F32" s="1147"/>
      <c r="G32" s="59"/>
      <c r="H32" s="1147"/>
      <c r="I32" s="1147"/>
      <c r="J32" s="59">
        <v>200000</v>
      </c>
      <c r="K32" s="66"/>
      <c r="L32" s="66" t="s">
        <v>166</v>
      </c>
    </row>
    <row r="33" spans="1:12" ht="20.25" customHeight="1" thickBot="1">
      <c r="A33" s="1432" t="s">
        <v>193</v>
      </c>
      <c r="B33" s="1433"/>
      <c r="C33" s="1433"/>
      <c r="D33" s="1433"/>
      <c r="E33" s="1433"/>
      <c r="F33" s="1433"/>
      <c r="G33" s="1433"/>
      <c r="H33" s="1433"/>
      <c r="I33" s="1433"/>
      <c r="J33" s="1433"/>
      <c r="K33" s="1433"/>
      <c r="L33" s="1434"/>
    </row>
    <row r="34" spans="1:12" ht="16.5" customHeight="1">
      <c r="A34" s="1409" t="s">
        <v>41</v>
      </c>
      <c r="B34" s="1153" t="s">
        <v>194</v>
      </c>
      <c r="C34" s="65" t="s">
        <v>169</v>
      </c>
      <c r="D34" s="1148">
        <v>5000</v>
      </c>
      <c r="E34" s="1148"/>
      <c r="F34" s="1148"/>
      <c r="G34" s="1148"/>
      <c r="H34" s="1148"/>
      <c r="I34" s="1148"/>
      <c r="J34" s="50">
        <v>5000</v>
      </c>
      <c r="K34" s="1148"/>
      <c r="L34" s="1153" t="s">
        <v>166</v>
      </c>
    </row>
    <row r="35" spans="1:12" ht="15.75">
      <c r="A35" s="971"/>
      <c r="B35" s="888"/>
      <c r="C35" s="29" t="s">
        <v>15</v>
      </c>
      <c r="D35" s="1129">
        <v>5000</v>
      </c>
      <c r="E35" s="1129"/>
      <c r="F35" s="1129"/>
      <c r="G35" s="1129"/>
      <c r="H35" s="1129"/>
      <c r="I35" s="1129"/>
      <c r="J35" s="52">
        <v>5000</v>
      </c>
      <c r="K35" s="1129"/>
      <c r="L35" s="888"/>
    </row>
    <row r="36" spans="1:12" ht="15.75">
      <c r="A36" s="971"/>
      <c r="B36" s="888"/>
      <c r="C36" s="29" t="s">
        <v>170</v>
      </c>
      <c r="D36" s="1129">
        <v>5000</v>
      </c>
      <c r="E36" s="1129"/>
      <c r="F36" s="1129"/>
      <c r="G36" s="1129"/>
      <c r="H36" s="1129"/>
      <c r="I36" s="1129"/>
      <c r="J36" s="52">
        <v>5000</v>
      </c>
      <c r="K36" s="1129"/>
      <c r="L36" s="888"/>
    </row>
    <row r="37" spans="1:12" ht="23.25" customHeight="1">
      <c r="A37" s="971" t="s">
        <v>43</v>
      </c>
      <c r="B37" s="925" t="s">
        <v>173</v>
      </c>
      <c r="C37" s="29" t="s">
        <v>169</v>
      </c>
      <c r="D37" s="1129">
        <v>60000</v>
      </c>
      <c r="E37" s="1129"/>
      <c r="F37" s="1129"/>
      <c r="G37" s="1129"/>
      <c r="H37" s="1129"/>
      <c r="I37" s="1129"/>
      <c r="J37" s="52">
        <v>60000</v>
      </c>
      <c r="K37" s="1129"/>
      <c r="L37" s="888" t="s">
        <v>166</v>
      </c>
    </row>
    <row r="38" spans="1:12" ht="18.75" customHeight="1">
      <c r="A38" s="971"/>
      <c r="B38" s="925"/>
      <c r="C38" s="29" t="s">
        <v>15</v>
      </c>
      <c r="D38" s="1129">
        <v>60000</v>
      </c>
      <c r="E38" s="1129"/>
      <c r="F38" s="1129"/>
      <c r="G38" s="1129"/>
      <c r="H38" s="1129"/>
      <c r="I38" s="1129"/>
      <c r="J38" s="52">
        <v>60000</v>
      </c>
      <c r="K38" s="1129"/>
      <c r="L38" s="888"/>
    </row>
    <row r="39" spans="1:12" ht="23.25" customHeight="1">
      <c r="A39" s="971"/>
      <c r="B39" s="925"/>
      <c r="C39" s="29" t="s">
        <v>170</v>
      </c>
      <c r="D39" s="1129">
        <v>60000</v>
      </c>
      <c r="E39" s="1129"/>
      <c r="F39" s="1129"/>
      <c r="G39" s="1129"/>
      <c r="H39" s="1129"/>
      <c r="I39" s="1129"/>
      <c r="J39" s="52">
        <v>60000</v>
      </c>
      <c r="K39" s="1129"/>
      <c r="L39" s="888"/>
    </row>
    <row r="40" spans="1:12" ht="25.5" customHeight="1">
      <c r="A40" s="971" t="s">
        <v>45</v>
      </c>
      <c r="B40" s="925" t="s">
        <v>174</v>
      </c>
      <c r="C40" s="29" t="s">
        <v>169</v>
      </c>
      <c r="D40" s="1129">
        <v>20000</v>
      </c>
      <c r="E40" s="1129"/>
      <c r="F40" s="1129"/>
      <c r="G40" s="1129"/>
      <c r="H40" s="1129"/>
      <c r="I40" s="1129"/>
      <c r="J40" s="52">
        <v>20000</v>
      </c>
      <c r="K40" s="1129"/>
      <c r="L40" s="888" t="s">
        <v>166</v>
      </c>
    </row>
    <row r="41" spans="1:12" ht="22.5" customHeight="1">
      <c r="A41" s="971"/>
      <c r="B41" s="925"/>
      <c r="C41" s="29" t="s">
        <v>15</v>
      </c>
      <c r="D41" s="1129">
        <v>20000</v>
      </c>
      <c r="E41" s="1129"/>
      <c r="F41" s="1129"/>
      <c r="G41" s="1129"/>
      <c r="H41" s="1129"/>
      <c r="I41" s="1129"/>
      <c r="J41" s="52">
        <v>20000</v>
      </c>
      <c r="K41" s="1129"/>
      <c r="L41" s="888"/>
    </row>
    <row r="42" spans="1:12" ht="21.75" customHeight="1">
      <c r="A42" s="971"/>
      <c r="B42" s="925"/>
      <c r="C42" s="29" t="s">
        <v>170</v>
      </c>
      <c r="D42" s="1129">
        <v>20000</v>
      </c>
      <c r="E42" s="1129"/>
      <c r="F42" s="1129"/>
      <c r="G42" s="1129"/>
      <c r="H42" s="1129"/>
      <c r="I42" s="1129"/>
      <c r="J42" s="52">
        <v>20000</v>
      </c>
      <c r="K42" s="1129"/>
      <c r="L42" s="888"/>
    </row>
    <row r="43" spans="1:12" ht="21" customHeight="1">
      <c r="A43" s="971" t="s">
        <v>47</v>
      </c>
      <c r="B43" s="925" t="s">
        <v>175</v>
      </c>
      <c r="C43" s="29" t="s">
        <v>169</v>
      </c>
      <c r="D43" s="1129">
        <v>20000</v>
      </c>
      <c r="E43" s="1129"/>
      <c r="F43" s="1129"/>
      <c r="G43" s="1129"/>
      <c r="H43" s="1129"/>
      <c r="I43" s="1129"/>
      <c r="J43" s="52">
        <v>20000</v>
      </c>
      <c r="K43" s="1129"/>
      <c r="L43" s="888" t="s">
        <v>166</v>
      </c>
    </row>
    <row r="44" spans="1:12" ht="15.75" customHeight="1">
      <c r="A44" s="971"/>
      <c r="B44" s="925"/>
      <c r="C44" s="29" t="s">
        <v>15</v>
      </c>
      <c r="D44" s="1129">
        <v>20000</v>
      </c>
      <c r="E44" s="1129"/>
      <c r="F44" s="1129"/>
      <c r="G44" s="1129"/>
      <c r="H44" s="1129"/>
      <c r="I44" s="1129"/>
      <c r="J44" s="52">
        <v>20000</v>
      </c>
      <c r="K44" s="1129"/>
      <c r="L44" s="888"/>
    </row>
    <row r="45" spans="1:12" ht="15.75">
      <c r="A45" s="971"/>
      <c r="B45" s="925"/>
      <c r="C45" s="29" t="s">
        <v>170</v>
      </c>
      <c r="D45" s="1129">
        <v>20000</v>
      </c>
      <c r="E45" s="1129"/>
      <c r="F45" s="1129"/>
      <c r="G45" s="1129"/>
      <c r="H45" s="1129"/>
      <c r="I45" s="1129"/>
      <c r="J45" s="52">
        <v>20000</v>
      </c>
      <c r="K45" s="1129"/>
      <c r="L45" s="888"/>
    </row>
    <row r="46" spans="1:12" ht="23.25" customHeight="1">
      <c r="A46" s="971" t="s">
        <v>195</v>
      </c>
      <c r="B46" s="925" t="s">
        <v>176</v>
      </c>
      <c r="C46" s="29" t="s">
        <v>169</v>
      </c>
      <c r="D46" s="1129">
        <v>15000</v>
      </c>
      <c r="E46" s="1129"/>
      <c r="F46" s="1129"/>
      <c r="G46" s="1129"/>
      <c r="H46" s="1129"/>
      <c r="I46" s="1129"/>
      <c r="J46" s="52">
        <v>15000</v>
      </c>
      <c r="K46" s="1129"/>
      <c r="L46" s="888" t="s">
        <v>166</v>
      </c>
    </row>
    <row r="47" spans="1:12" ht="22.5" customHeight="1">
      <c r="A47" s="971"/>
      <c r="B47" s="925"/>
      <c r="C47" s="29" t="s">
        <v>15</v>
      </c>
      <c r="D47" s="1129">
        <v>15000</v>
      </c>
      <c r="E47" s="1129"/>
      <c r="F47" s="1129"/>
      <c r="G47" s="1129"/>
      <c r="H47" s="1129"/>
      <c r="I47" s="1129"/>
      <c r="J47" s="52">
        <v>15000</v>
      </c>
      <c r="K47" s="1129"/>
      <c r="L47" s="888"/>
    </row>
    <row r="48" spans="1:12" ht="22.5" customHeight="1">
      <c r="A48" s="971"/>
      <c r="B48" s="925"/>
      <c r="C48" s="29" t="s">
        <v>170</v>
      </c>
      <c r="D48" s="1129">
        <v>15000</v>
      </c>
      <c r="E48" s="1129"/>
      <c r="F48" s="1129"/>
      <c r="G48" s="1129"/>
      <c r="H48" s="1129"/>
      <c r="I48" s="1129"/>
      <c r="J48" s="52">
        <v>15000</v>
      </c>
      <c r="K48" s="1129"/>
      <c r="L48" s="888"/>
    </row>
    <row r="49" spans="1:12" ht="22.5" customHeight="1">
      <c r="A49" s="971" t="s">
        <v>196</v>
      </c>
      <c r="B49" s="925" t="s">
        <v>177</v>
      </c>
      <c r="C49" s="29" t="s">
        <v>169</v>
      </c>
      <c r="D49" s="1129">
        <v>25000</v>
      </c>
      <c r="E49" s="1129"/>
      <c r="F49" s="1129"/>
      <c r="G49" s="1129"/>
      <c r="H49" s="1129"/>
      <c r="I49" s="1129"/>
      <c r="J49" s="52">
        <v>25000</v>
      </c>
      <c r="K49" s="1129"/>
      <c r="L49" s="888" t="s">
        <v>166</v>
      </c>
    </row>
    <row r="50" spans="1:12" ht="21.75" customHeight="1">
      <c r="A50" s="971"/>
      <c r="B50" s="925"/>
      <c r="C50" s="29" t="s">
        <v>15</v>
      </c>
      <c r="D50" s="1129">
        <v>25000</v>
      </c>
      <c r="E50" s="1129"/>
      <c r="F50" s="1129"/>
      <c r="G50" s="1129"/>
      <c r="H50" s="1129"/>
      <c r="I50" s="1129"/>
      <c r="J50" s="52">
        <v>25000</v>
      </c>
      <c r="K50" s="1129"/>
      <c r="L50" s="888"/>
    </row>
    <row r="51" spans="1:12" ht="21.75" customHeight="1" thickBot="1">
      <c r="A51" s="1421"/>
      <c r="B51" s="1422"/>
      <c r="C51" s="66" t="s">
        <v>170</v>
      </c>
      <c r="D51" s="1147">
        <v>25000</v>
      </c>
      <c r="E51" s="1147"/>
      <c r="F51" s="1147"/>
      <c r="G51" s="1147"/>
      <c r="H51" s="1147"/>
      <c r="I51" s="1147"/>
      <c r="J51" s="59">
        <v>25000</v>
      </c>
      <c r="K51" s="1147"/>
      <c r="L51" s="1152"/>
    </row>
    <row r="52" spans="1:12" ht="31.5" customHeight="1">
      <c r="A52" s="79"/>
      <c r="B52" s="60" t="s">
        <v>197</v>
      </c>
      <c r="C52" s="72" t="s">
        <v>181</v>
      </c>
      <c r="D52" s="1413" t="s">
        <v>182</v>
      </c>
      <c r="E52" s="1413"/>
      <c r="F52" s="1413"/>
      <c r="G52" s="62"/>
      <c r="H52" s="1413"/>
      <c r="I52" s="1413"/>
      <c r="J52" s="62" t="s">
        <v>182</v>
      </c>
      <c r="K52" s="62"/>
      <c r="L52" s="1423" t="s">
        <v>183</v>
      </c>
    </row>
    <row r="53" spans="1:12" ht="67.5" customHeight="1">
      <c r="A53" s="1396"/>
      <c r="B53" s="835" t="s">
        <v>198</v>
      </c>
      <c r="C53" s="40" t="s">
        <v>199</v>
      </c>
      <c r="D53" s="1119">
        <v>0</v>
      </c>
      <c r="E53" s="1119"/>
      <c r="F53" s="1119"/>
      <c r="G53" s="51"/>
      <c r="H53" s="1119"/>
      <c r="I53" s="1119"/>
      <c r="J53" s="51">
        <v>0</v>
      </c>
      <c r="K53" s="51"/>
      <c r="L53" s="1424"/>
    </row>
    <row r="54" spans="1:12" ht="15.75">
      <c r="A54" s="1396"/>
      <c r="B54" s="835"/>
      <c r="C54" s="40" t="s">
        <v>15</v>
      </c>
      <c r="D54" s="1412">
        <v>0</v>
      </c>
      <c r="E54" s="1412"/>
      <c r="F54" s="1412"/>
      <c r="G54" s="51"/>
      <c r="H54" s="1119"/>
      <c r="I54" s="1119"/>
      <c r="J54" s="51">
        <v>0</v>
      </c>
      <c r="K54" s="51"/>
      <c r="L54" s="1424"/>
    </row>
    <row r="55" spans="1:12" ht="63.75" thickBot="1">
      <c r="A55" s="1419"/>
      <c r="B55" s="1414"/>
      <c r="C55" s="75" t="s">
        <v>202</v>
      </c>
      <c r="D55" s="1408" t="s">
        <v>182</v>
      </c>
      <c r="E55" s="1408"/>
      <c r="F55" s="1408"/>
      <c r="G55" s="58"/>
      <c r="H55" s="1408"/>
      <c r="I55" s="1408"/>
      <c r="J55" s="58" t="s">
        <v>182</v>
      </c>
      <c r="K55" s="58"/>
      <c r="L55" s="1425"/>
    </row>
    <row r="56" spans="1:12" ht="25.5" customHeight="1">
      <c r="A56" s="1426" t="s">
        <v>200</v>
      </c>
      <c r="B56" s="1427"/>
      <c r="C56" s="1427"/>
      <c r="D56" s="1427"/>
      <c r="E56" s="1427"/>
      <c r="F56" s="1427"/>
      <c r="G56" s="1427"/>
      <c r="H56" s="1427"/>
      <c r="I56" s="1427"/>
      <c r="J56" s="1427"/>
      <c r="K56" s="1427"/>
      <c r="L56" s="1428"/>
    </row>
    <row r="57" spans="1:12" ht="21.75" customHeight="1">
      <c r="A57" s="876" t="s">
        <v>153</v>
      </c>
      <c r="B57" s="876"/>
      <c r="C57" s="42" t="s">
        <v>164</v>
      </c>
      <c r="D57" s="1119" t="s">
        <v>182</v>
      </c>
      <c r="E57" s="1119"/>
      <c r="F57" s="1119"/>
      <c r="G57" s="51"/>
      <c r="H57" s="1119"/>
      <c r="I57" s="1119"/>
      <c r="J57" s="51" t="s">
        <v>182</v>
      </c>
      <c r="K57" s="51"/>
      <c r="L57" s="1429" t="s">
        <v>183</v>
      </c>
    </row>
    <row r="58" spans="1:12" ht="99" customHeight="1">
      <c r="A58" s="29" t="s">
        <v>124</v>
      </c>
      <c r="B58" s="44" t="s">
        <v>184</v>
      </c>
      <c r="C58" s="29" t="s">
        <v>170</v>
      </c>
      <c r="D58" s="1129" t="s">
        <v>182</v>
      </c>
      <c r="E58" s="1129"/>
      <c r="F58" s="1129"/>
      <c r="G58" s="52"/>
      <c r="H58" s="1129"/>
      <c r="I58" s="1129"/>
      <c r="J58" s="52" t="s">
        <v>182</v>
      </c>
      <c r="K58" s="52"/>
      <c r="L58" s="1430"/>
    </row>
    <row r="59" spans="1:12" ht="24.75" customHeight="1">
      <c r="A59" s="1410" t="s">
        <v>110</v>
      </c>
      <c r="B59" s="1411"/>
      <c r="C59" s="71" t="s">
        <v>164</v>
      </c>
      <c r="D59" s="1417">
        <v>5835000</v>
      </c>
      <c r="E59" s="1418"/>
      <c r="F59" s="1416"/>
      <c r="G59" s="80"/>
      <c r="H59" s="1415"/>
      <c r="I59" s="1416"/>
      <c r="J59" s="81">
        <v>5835000</v>
      </c>
      <c r="K59" s="71"/>
      <c r="L59" s="71"/>
    </row>
    <row r="61" spans="1:12" ht="37.5" customHeight="1">
      <c r="B61" s="821" t="s">
        <v>211</v>
      </c>
      <c r="C61" s="1443"/>
      <c r="D61" s="1443"/>
      <c r="E61" s="1443"/>
      <c r="F61" s="1443"/>
      <c r="G61" s="1443"/>
      <c r="H61" s="1443"/>
    </row>
    <row r="63" spans="1:12" ht="32.25" customHeight="1">
      <c r="B63" s="853" t="s">
        <v>169</v>
      </c>
      <c r="C63" s="853"/>
      <c r="D63" s="1437" t="s">
        <v>206</v>
      </c>
      <c r="E63" s="1437"/>
    </row>
    <row r="64" spans="1:12" ht="24.75" customHeight="1">
      <c r="B64" s="853" t="s">
        <v>207</v>
      </c>
      <c r="C64" s="853"/>
      <c r="D64" s="1438">
        <v>205000</v>
      </c>
      <c r="E64" s="1438"/>
    </row>
    <row r="65" spans="2:5" ht="31.5" customHeight="1">
      <c r="B65" s="1441" t="s">
        <v>170</v>
      </c>
      <c r="C65" s="1442"/>
      <c r="D65" s="1437" t="s">
        <v>208</v>
      </c>
      <c r="E65" s="1437"/>
    </row>
    <row r="66" spans="2:5" ht="19.5" customHeight="1">
      <c r="B66" s="835" t="s">
        <v>209</v>
      </c>
      <c r="C66" s="835"/>
      <c r="D66" s="1439" t="s">
        <v>210</v>
      </c>
      <c r="E66" s="1440"/>
    </row>
  </sheetData>
  <mergeCells count="163">
    <mergeCell ref="D63:E63"/>
    <mergeCell ref="D64:E64"/>
    <mergeCell ref="D65:E65"/>
    <mergeCell ref="D66:E66"/>
    <mergeCell ref="B65:C65"/>
    <mergeCell ref="B61:H61"/>
    <mergeCell ref="B63:C63"/>
    <mergeCell ref="B64:C64"/>
    <mergeCell ref="B66:C66"/>
    <mergeCell ref="L52:L55"/>
    <mergeCell ref="A56:L56"/>
    <mergeCell ref="A57:B57"/>
    <mergeCell ref="L57:L58"/>
    <mergeCell ref="C3:C5"/>
    <mergeCell ref="B3:B5"/>
    <mergeCell ref="A3:A5"/>
    <mergeCell ref="A18:B20"/>
    <mergeCell ref="B28:B30"/>
    <mergeCell ref="A33:L33"/>
    <mergeCell ref="A17:B17"/>
    <mergeCell ref="B46:B48"/>
    <mergeCell ref="D46:F46"/>
    <mergeCell ref="D47:F47"/>
    <mergeCell ref="D48:F48"/>
    <mergeCell ref="G46:G48"/>
    <mergeCell ref="H46:I48"/>
    <mergeCell ref="K46:K48"/>
    <mergeCell ref="L46:L48"/>
    <mergeCell ref="K40:K42"/>
    <mergeCell ref="L40:L42"/>
    <mergeCell ref="A43:A45"/>
    <mergeCell ref="B43:B45"/>
    <mergeCell ref="D43:F43"/>
    <mergeCell ref="A1:L1"/>
    <mergeCell ref="D7:F7"/>
    <mergeCell ref="C14:C16"/>
    <mergeCell ref="H14:I14"/>
    <mergeCell ref="H16:I16"/>
    <mergeCell ref="D3:F5"/>
    <mergeCell ref="D58:F58"/>
    <mergeCell ref="H58:I58"/>
    <mergeCell ref="D57:F57"/>
    <mergeCell ref="H57:I57"/>
    <mergeCell ref="H49:I51"/>
    <mergeCell ref="K49:K51"/>
    <mergeCell ref="L49:L51"/>
    <mergeCell ref="D17:F17"/>
    <mergeCell ref="H17:I17"/>
    <mergeCell ref="B34:B36"/>
    <mergeCell ref="A49:A51"/>
    <mergeCell ref="B49:B51"/>
    <mergeCell ref="D49:F49"/>
    <mergeCell ref="D50:F50"/>
    <mergeCell ref="D51:F51"/>
    <mergeCell ref="G49:G51"/>
    <mergeCell ref="L43:L45"/>
    <mergeCell ref="A46:A48"/>
    <mergeCell ref="A59:B59"/>
    <mergeCell ref="D54:F54"/>
    <mergeCell ref="H54:I54"/>
    <mergeCell ref="D52:F52"/>
    <mergeCell ref="H52:I52"/>
    <mergeCell ref="D55:F55"/>
    <mergeCell ref="H55:I55"/>
    <mergeCell ref="B53:B55"/>
    <mergeCell ref="H59:I59"/>
    <mergeCell ref="D59:F59"/>
    <mergeCell ref="A53:A55"/>
    <mergeCell ref="D53:F53"/>
    <mergeCell ref="H53:I53"/>
    <mergeCell ref="D44:F44"/>
    <mergeCell ref="D45:F45"/>
    <mergeCell ref="G43:G45"/>
    <mergeCell ref="H43:I45"/>
    <mergeCell ref="K43:K45"/>
    <mergeCell ref="H37:I39"/>
    <mergeCell ref="K37:K39"/>
    <mergeCell ref="L37:L39"/>
    <mergeCell ref="A40:A42"/>
    <mergeCell ref="B40:B42"/>
    <mergeCell ref="D40:F40"/>
    <mergeCell ref="D41:F41"/>
    <mergeCell ref="D42:F42"/>
    <mergeCell ref="G40:G42"/>
    <mergeCell ref="H40:I42"/>
    <mergeCell ref="A37:A39"/>
    <mergeCell ref="B37:B39"/>
    <mergeCell ref="D37:F37"/>
    <mergeCell ref="D38:F38"/>
    <mergeCell ref="D39:F39"/>
    <mergeCell ref="G37:G39"/>
    <mergeCell ref="A34:A36"/>
    <mergeCell ref="D34:F34"/>
    <mergeCell ref="D35:F35"/>
    <mergeCell ref="D36:F36"/>
    <mergeCell ref="G34:G36"/>
    <mergeCell ref="H34:I36"/>
    <mergeCell ref="K34:K36"/>
    <mergeCell ref="L34:L36"/>
    <mergeCell ref="K28:K30"/>
    <mergeCell ref="D31:F31"/>
    <mergeCell ref="H31:I31"/>
    <mergeCell ref="D32:F32"/>
    <mergeCell ref="H32:I32"/>
    <mergeCell ref="A28:A30"/>
    <mergeCell ref="D28:F28"/>
    <mergeCell ref="D29:F29"/>
    <mergeCell ref="D30:F30"/>
    <mergeCell ref="G28:G30"/>
    <mergeCell ref="H28:I30"/>
    <mergeCell ref="A25:A27"/>
    <mergeCell ref="B25:B27"/>
    <mergeCell ref="D25:F25"/>
    <mergeCell ref="D26:F26"/>
    <mergeCell ref="D27:F27"/>
    <mergeCell ref="G25:G27"/>
    <mergeCell ref="H25:I27"/>
    <mergeCell ref="K25:K27"/>
    <mergeCell ref="L25:L27"/>
    <mergeCell ref="A21:L21"/>
    <mergeCell ref="A22:A24"/>
    <mergeCell ref="B22:B24"/>
    <mergeCell ref="D22:F22"/>
    <mergeCell ref="D23:F23"/>
    <mergeCell ref="D24:F24"/>
    <mergeCell ref="G22:G24"/>
    <mergeCell ref="H22:I24"/>
    <mergeCell ref="K22:K24"/>
    <mergeCell ref="L22:L24"/>
    <mergeCell ref="D18:F18"/>
    <mergeCell ref="H18:I18"/>
    <mergeCell ref="D19:F19"/>
    <mergeCell ref="H19:I19"/>
    <mergeCell ref="D20:F20"/>
    <mergeCell ref="H20:I20"/>
    <mergeCell ref="L14:L16"/>
    <mergeCell ref="D15:F15"/>
    <mergeCell ref="H15:I15"/>
    <mergeCell ref="A14:A16"/>
    <mergeCell ref="D14:F14"/>
    <mergeCell ref="D16:F16"/>
    <mergeCell ref="A11:C11"/>
    <mergeCell ref="D11:L11"/>
    <mergeCell ref="A12:L12"/>
    <mergeCell ref="D13:F13"/>
    <mergeCell ref="H13:I13"/>
    <mergeCell ref="A9:B9"/>
    <mergeCell ref="A10:B10"/>
    <mergeCell ref="D9:F9"/>
    <mergeCell ref="H9:I9"/>
    <mergeCell ref="D10:F10"/>
    <mergeCell ref="H10:I10"/>
    <mergeCell ref="D6:F6"/>
    <mergeCell ref="H6:I6"/>
    <mergeCell ref="A7:B7"/>
    <mergeCell ref="A8:B8"/>
    <mergeCell ref="D8:F8"/>
    <mergeCell ref="G3:K3"/>
    <mergeCell ref="L3:L5"/>
    <mergeCell ref="G4:K4"/>
    <mergeCell ref="H5:I5"/>
    <mergeCell ref="H7:I7"/>
    <mergeCell ref="H8:I8"/>
  </mergeCells>
  <pageMargins left="0.7" right="0.7" top="0.75" bottom="0.75" header="0.3" footer="0.3"/>
  <pageSetup paperSize="9" scale="90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58"/>
  <sheetViews>
    <sheetView topLeftCell="A31" workbookViewId="0">
      <selection activeCell="E299" sqref="E299"/>
    </sheetView>
  </sheetViews>
  <sheetFormatPr defaultRowHeight="15"/>
  <cols>
    <col min="1" max="1" width="6" customWidth="1"/>
    <col min="2" max="2" width="28.28515625" customWidth="1"/>
    <col min="5" max="5" width="12.42578125" customWidth="1"/>
    <col min="6" max="6" width="13.7109375" customWidth="1"/>
    <col min="7" max="7" width="11.42578125" customWidth="1"/>
    <col min="8" max="8" width="10.85546875" customWidth="1"/>
    <col min="9" max="9" width="17" customWidth="1"/>
  </cols>
  <sheetData>
    <row r="1" spans="1:13" ht="85.5" customHeight="1">
      <c r="A1" s="1243" t="s">
        <v>1546</v>
      </c>
      <c r="B1" s="1447"/>
      <c r="C1" s="1447"/>
      <c r="D1" s="1447"/>
      <c r="E1" s="1447"/>
      <c r="F1" s="1447"/>
      <c r="G1" s="1447"/>
      <c r="H1" s="1447"/>
      <c r="I1" s="1447"/>
      <c r="J1" s="101"/>
      <c r="K1" s="101"/>
      <c r="L1" s="101"/>
      <c r="M1" s="101"/>
    </row>
    <row r="3" spans="1:13">
      <c r="A3" s="1448" t="s">
        <v>0</v>
      </c>
      <c r="B3" s="1448" t="s">
        <v>58</v>
      </c>
      <c r="C3" s="1448" t="s">
        <v>366</v>
      </c>
      <c r="D3" s="1448" t="s">
        <v>367</v>
      </c>
      <c r="E3" s="1449" t="s">
        <v>123</v>
      </c>
      <c r="F3" s="1450"/>
      <c r="G3" s="1450"/>
      <c r="H3" s="1451"/>
      <c r="I3" s="1448" t="s">
        <v>5</v>
      </c>
      <c r="J3" s="102"/>
    </row>
    <row r="4" spans="1:13">
      <c r="A4" s="1223"/>
      <c r="B4" s="1223"/>
      <c r="C4" s="1223"/>
      <c r="D4" s="1223"/>
      <c r="E4" s="1452" t="s">
        <v>62</v>
      </c>
      <c r="F4" s="1452"/>
      <c r="G4" s="1452"/>
      <c r="H4" s="1452"/>
      <c r="I4" s="1223"/>
      <c r="J4" s="102"/>
    </row>
    <row r="5" spans="1:13" ht="75.75" customHeight="1">
      <c r="A5" s="1196"/>
      <c r="B5" s="1196"/>
      <c r="C5" s="1196"/>
      <c r="D5" s="1196"/>
      <c r="E5" s="123" t="s">
        <v>368</v>
      </c>
      <c r="F5" s="123" t="s">
        <v>369</v>
      </c>
      <c r="G5" s="123" t="s">
        <v>370</v>
      </c>
      <c r="H5" s="123" t="s">
        <v>371</v>
      </c>
      <c r="I5" s="1196"/>
    </row>
    <row r="6" spans="1:13">
      <c r="A6" s="103">
        <v>1</v>
      </c>
      <c r="B6" s="103">
        <v>2</v>
      </c>
      <c r="C6" s="104">
        <v>3</v>
      </c>
      <c r="D6" s="104">
        <v>4</v>
      </c>
      <c r="E6" s="105">
        <v>5</v>
      </c>
      <c r="F6" s="105">
        <v>6</v>
      </c>
      <c r="G6" s="105">
        <v>7</v>
      </c>
      <c r="H6" s="105">
        <v>8</v>
      </c>
      <c r="I6" s="106">
        <v>9</v>
      </c>
    </row>
    <row r="7" spans="1:13">
      <c r="A7" s="1444" t="s">
        <v>372</v>
      </c>
      <c r="B7" s="1445"/>
      <c r="C7" s="1445"/>
      <c r="D7" s="1445"/>
      <c r="E7" s="1445"/>
      <c r="F7" s="1445"/>
      <c r="G7" s="1445"/>
      <c r="H7" s="1446"/>
      <c r="I7" s="69"/>
    </row>
    <row r="8" spans="1:13">
      <c r="A8" s="1453" t="s">
        <v>373</v>
      </c>
      <c r="B8" s="1456" t="s">
        <v>374</v>
      </c>
      <c r="C8" s="107" t="s">
        <v>218</v>
      </c>
      <c r="D8" s="132">
        <f t="shared" ref="D8:D38" si="0">E8+F8+G8+H8</f>
        <v>100</v>
      </c>
      <c r="E8" s="132">
        <v>100</v>
      </c>
      <c r="F8" s="108"/>
      <c r="G8" s="108"/>
      <c r="H8" s="107"/>
      <c r="I8" s="1459" t="s">
        <v>375</v>
      </c>
    </row>
    <row r="9" spans="1:13">
      <c r="A9" s="1454"/>
      <c r="B9" s="1457"/>
      <c r="C9" s="107" t="s">
        <v>376</v>
      </c>
      <c r="D9" s="132">
        <f t="shared" si="0"/>
        <v>300</v>
      </c>
      <c r="E9" s="132">
        <v>300</v>
      </c>
      <c r="F9" s="108"/>
      <c r="G9" s="108"/>
      <c r="H9" s="107"/>
      <c r="I9" s="1459"/>
    </row>
    <row r="10" spans="1:13">
      <c r="A10" s="1455"/>
      <c r="B10" s="1458"/>
      <c r="C10" s="107" t="s">
        <v>377</v>
      </c>
      <c r="D10" s="132">
        <f t="shared" si="0"/>
        <v>300</v>
      </c>
      <c r="E10" s="138">
        <v>300</v>
      </c>
      <c r="F10" s="109"/>
      <c r="G10" s="109"/>
      <c r="H10" s="110"/>
      <c r="I10" s="1459"/>
    </row>
    <row r="11" spans="1:13">
      <c r="A11" s="1444" t="s">
        <v>378</v>
      </c>
      <c r="B11" s="1445"/>
      <c r="C11" s="1445"/>
      <c r="D11" s="1445"/>
      <c r="E11" s="1445"/>
      <c r="F11" s="1445"/>
      <c r="G11" s="1445"/>
      <c r="H11" s="1446"/>
      <c r="I11" s="69"/>
    </row>
    <row r="12" spans="1:13">
      <c r="A12" s="1453" t="s">
        <v>41</v>
      </c>
      <c r="B12" s="1453" t="s">
        <v>379</v>
      </c>
      <c r="C12" s="107" t="s">
        <v>218</v>
      </c>
      <c r="D12" s="131">
        <f t="shared" ref="D12:D17" si="1">E12+F12+G12+H12</f>
        <v>0</v>
      </c>
      <c r="E12" s="126"/>
      <c r="F12" s="111"/>
      <c r="G12" s="111"/>
      <c r="H12" s="111"/>
      <c r="I12" s="937" t="s">
        <v>375</v>
      </c>
    </row>
    <row r="13" spans="1:13">
      <c r="A13" s="1454"/>
      <c r="B13" s="1454"/>
      <c r="C13" s="107" t="s">
        <v>376</v>
      </c>
      <c r="D13" s="124">
        <f t="shared" si="1"/>
        <v>7500</v>
      </c>
      <c r="E13" s="125">
        <v>7500</v>
      </c>
      <c r="F13" s="112"/>
      <c r="G13" s="112"/>
      <c r="H13" s="111"/>
      <c r="I13" s="937"/>
    </row>
    <row r="14" spans="1:13">
      <c r="A14" s="1455"/>
      <c r="B14" s="1455"/>
      <c r="C14" s="107" t="s">
        <v>377</v>
      </c>
      <c r="D14" s="124">
        <f t="shared" si="1"/>
        <v>0</v>
      </c>
      <c r="E14" s="125">
        <v>0</v>
      </c>
      <c r="F14" s="112"/>
      <c r="G14" s="112"/>
      <c r="H14" s="69"/>
      <c r="I14" s="937"/>
    </row>
    <row r="15" spans="1:13">
      <c r="A15" s="1453" t="s">
        <v>43</v>
      </c>
      <c r="B15" s="1453" t="s">
        <v>380</v>
      </c>
      <c r="C15" s="107" t="s">
        <v>218</v>
      </c>
      <c r="D15" s="124">
        <f t="shared" si="1"/>
        <v>100</v>
      </c>
      <c r="E15" s="137">
        <v>100</v>
      </c>
      <c r="F15" s="113"/>
      <c r="G15" s="113"/>
      <c r="H15" s="114"/>
      <c r="I15" s="937"/>
    </row>
    <row r="16" spans="1:13">
      <c r="A16" s="1454"/>
      <c r="B16" s="1454"/>
      <c r="C16" s="107" t="s">
        <v>376</v>
      </c>
      <c r="D16" s="124">
        <f t="shared" si="1"/>
        <v>120</v>
      </c>
      <c r="E16" s="137">
        <v>120</v>
      </c>
      <c r="F16" s="113"/>
      <c r="G16" s="113"/>
      <c r="H16" s="114"/>
      <c r="I16" s="937"/>
    </row>
    <row r="17" spans="1:9">
      <c r="A17" s="1455"/>
      <c r="B17" s="1455"/>
      <c r="C17" s="107" t="s">
        <v>377</v>
      </c>
      <c r="D17" s="124">
        <f t="shared" si="1"/>
        <v>130</v>
      </c>
      <c r="E17" s="137">
        <v>130</v>
      </c>
      <c r="F17" s="113"/>
      <c r="G17" s="113"/>
      <c r="H17" s="114"/>
      <c r="I17" s="937"/>
    </row>
    <row r="18" spans="1:9">
      <c r="A18" s="1453" t="s">
        <v>45</v>
      </c>
      <c r="B18" s="1456" t="s">
        <v>381</v>
      </c>
      <c r="C18" s="107" t="s">
        <v>218</v>
      </c>
      <c r="D18" s="124">
        <f t="shared" si="0"/>
        <v>200</v>
      </c>
      <c r="E18" s="130">
        <v>200</v>
      </c>
      <c r="F18" s="115"/>
      <c r="G18" s="115"/>
      <c r="H18" s="116"/>
      <c r="I18" s="937"/>
    </row>
    <row r="19" spans="1:9">
      <c r="A19" s="1454"/>
      <c r="B19" s="1457"/>
      <c r="C19" s="107" t="s">
        <v>376</v>
      </c>
      <c r="D19" s="124">
        <f t="shared" si="0"/>
        <v>300</v>
      </c>
      <c r="E19" s="130">
        <v>300</v>
      </c>
      <c r="F19" s="115"/>
      <c r="G19" s="115"/>
      <c r="H19" s="116"/>
      <c r="I19" s="937"/>
    </row>
    <row r="20" spans="1:9">
      <c r="A20" s="1455"/>
      <c r="B20" s="1458"/>
      <c r="C20" s="107" t="s">
        <v>377</v>
      </c>
      <c r="D20" s="124">
        <f t="shared" si="0"/>
        <v>320</v>
      </c>
      <c r="E20" s="124">
        <v>320</v>
      </c>
      <c r="F20" s="108"/>
      <c r="G20" s="108"/>
      <c r="H20" s="117"/>
      <c r="I20" s="937"/>
    </row>
    <row r="21" spans="1:9">
      <c r="A21" s="1444" t="s">
        <v>382</v>
      </c>
      <c r="B21" s="1445"/>
      <c r="C21" s="1445"/>
      <c r="D21" s="1445"/>
      <c r="E21" s="1445"/>
      <c r="F21" s="1445"/>
      <c r="G21" s="1445"/>
      <c r="H21" s="1446"/>
      <c r="I21" s="69"/>
    </row>
    <row r="22" spans="1:9">
      <c r="A22" s="1453" t="s">
        <v>79</v>
      </c>
      <c r="B22" s="1456" t="s">
        <v>383</v>
      </c>
      <c r="C22" s="107" t="s">
        <v>218</v>
      </c>
      <c r="D22" s="132">
        <f t="shared" si="0"/>
        <v>2</v>
      </c>
      <c r="E22" s="136">
        <v>2</v>
      </c>
      <c r="F22" s="136"/>
      <c r="G22" s="115"/>
      <c r="H22" s="117"/>
      <c r="I22" s="1453" t="s">
        <v>375</v>
      </c>
    </row>
    <row r="23" spans="1:9">
      <c r="A23" s="1454"/>
      <c r="B23" s="1457"/>
      <c r="C23" s="107" t="s">
        <v>376</v>
      </c>
      <c r="D23" s="132">
        <f t="shared" si="0"/>
        <v>2</v>
      </c>
      <c r="E23" s="136">
        <v>2</v>
      </c>
      <c r="F23" s="136"/>
      <c r="G23" s="115"/>
      <c r="H23" s="117"/>
      <c r="I23" s="1454"/>
    </row>
    <row r="24" spans="1:9">
      <c r="A24" s="1455"/>
      <c r="B24" s="1458"/>
      <c r="C24" s="107" t="s">
        <v>377</v>
      </c>
      <c r="D24" s="132">
        <f t="shared" si="0"/>
        <v>3</v>
      </c>
      <c r="E24" s="136">
        <v>3</v>
      </c>
      <c r="F24" s="136"/>
      <c r="G24" s="115"/>
      <c r="H24" s="117"/>
      <c r="I24" s="1454"/>
    </row>
    <row r="25" spans="1:9">
      <c r="A25" s="1453" t="s">
        <v>81</v>
      </c>
      <c r="B25" s="1456" t="s">
        <v>384</v>
      </c>
      <c r="C25" s="107" t="s">
        <v>218</v>
      </c>
      <c r="D25" s="132">
        <f t="shared" si="0"/>
        <v>500</v>
      </c>
      <c r="E25" s="132">
        <v>500</v>
      </c>
      <c r="F25" s="132"/>
      <c r="G25" s="108"/>
      <c r="H25" s="117"/>
      <c r="I25" s="1454"/>
    </row>
    <row r="26" spans="1:9">
      <c r="A26" s="1454"/>
      <c r="B26" s="1457"/>
      <c r="C26" s="107" t="s">
        <v>376</v>
      </c>
      <c r="D26" s="132">
        <f t="shared" si="0"/>
        <v>500</v>
      </c>
      <c r="E26" s="132">
        <v>500</v>
      </c>
      <c r="F26" s="132"/>
      <c r="G26" s="108"/>
      <c r="H26" s="117"/>
      <c r="I26" s="1454"/>
    </row>
    <row r="27" spans="1:9">
      <c r="A27" s="1455"/>
      <c r="B27" s="1458"/>
      <c r="C27" s="107" t="s">
        <v>377</v>
      </c>
      <c r="D27" s="132">
        <f t="shared" si="0"/>
        <v>500</v>
      </c>
      <c r="E27" s="132">
        <v>500</v>
      </c>
      <c r="F27" s="132"/>
      <c r="G27" s="108"/>
      <c r="H27" s="117"/>
      <c r="I27" s="1454"/>
    </row>
    <row r="28" spans="1:9">
      <c r="A28" s="1444" t="s">
        <v>385</v>
      </c>
      <c r="B28" s="1445"/>
      <c r="C28" s="1445"/>
      <c r="D28" s="1445"/>
      <c r="E28" s="1445"/>
      <c r="F28" s="1445"/>
      <c r="G28" s="1445"/>
      <c r="H28" s="1446"/>
      <c r="I28" s="69"/>
    </row>
    <row r="29" spans="1:9">
      <c r="A29" s="1453" t="s">
        <v>98</v>
      </c>
      <c r="B29" s="1460" t="s">
        <v>386</v>
      </c>
      <c r="C29" s="107" t="s">
        <v>218</v>
      </c>
      <c r="D29" s="132">
        <f t="shared" si="0"/>
        <v>175</v>
      </c>
      <c r="E29" s="133">
        <v>175</v>
      </c>
      <c r="F29" s="118"/>
      <c r="G29" s="118"/>
      <c r="H29" s="119"/>
      <c r="I29" s="1463" t="s">
        <v>375</v>
      </c>
    </row>
    <row r="30" spans="1:9">
      <c r="A30" s="1454"/>
      <c r="B30" s="1461"/>
      <c r="C30" s="107" t="s">
        <v>376</v>
      </c>
      <c r="D30" s="132">
        <f t="shared" si="0"/>
        <v>180</v>
      </c>
      <c r="E30" s="133">
        <v>180</v>
      </c>
      <c r="F30" s="118"/>
      <c r="G30" s="118"/>
      <c r="H30" s="119"/>
      <c r="I30" s="1463"/>
    </row>
    <row r="31" spans="1:9">
      <c r="A31" s="1455"/>
      <c r="B31" s="1462"/>
      <c r="C31" s="107" t="s">
        <v>377</v>
      </c>
      <c r="D31" s="132">
        <f t="shared" si="0"/>
        <v>200</v>
      </c>
      <c r="E31" s="133">
        <v>200</v>
      </c>
      <c r="F31" s="118"/>
      <c r="G31" s="118"/>
      <c r="H31" s="119"/>
      <c r="I31" s="1463"/>
    </row>
    <row r="32" spans="1:9">
      <c r="A32" s="1444" t="s">
        <v>387</v>
      </c>
      <c r="B32" s="1445"/>
      <c r="C32" s="1445"/>
      <c r="D32" s="1445"/>
      <c r="E32" s="1445"/>
      <c r="F32" s="1445"/>
      <c r="G32" s="1445"/>
      <c r="H32" s="1446"/>
      <c r="I32" s="69"/>
    </row>
    <row r="33" spans="1:9">
      <c r="A33" s="1453" t="s">
        <v>140</v>
      </c>
      <c r="B33" s="1460" t="s">
        <v>388</v>
      </c>
      <c r="C33" s="107" t="s">
        <v>218</v>
      </c>
      <c r="D33" s="134">
        <f t="shared" si="0"/>
        <v>0</v>
      </c>
      <c r="E33" s="135"/>
      <c r="F33" s="120"/>
      <c r="G33" s="120"/>
      <c r="H33" s="119"/>
      <c r="I33" s="937" t="s">
        <v>375</v>
      </c>
    </row>
    <row r="34" spans="1:9">
      <c r="A34" s="1454"/>
      <c r="B34" s="1461"/>
      <c r="C34" s="107" t="s">
        <v>376</v>
      </c>
      <c r="D34" s="134">
        <f t="shared" si="0"/>
        <v>600</v>
      </c>
      <c r="E34" s="135">
        <v>600</v>
      </c>
      <c r="F34" s="120"/>
      <c r="G34" s="120"/>
      <c r="H34" s="119"/>
      <c r="I34" s="937"/>
    </row>
    <row r="35" spans="1:9">
      <c r="A35" s="1455"/>
      <c r="B35" s="1462"/>
      <c r="C35" s="107" t="s">
        <v>377</v>
      </c>
      <c r="D35" s="134">
        <f t="shared" si="0"/>
        <v>600</v>
      </c>
      <c r="E35" s="135">
        <v>600</v>
      </c>
      <c r="F35" s="120"/>
      <c r="G35" s="120"/>
      <c r="H35" s="119"/>
      <c r="I35" s="937"/>
    </row>
    <row r="36" spans="1:9">
      <c r="A36" s="1453" t="s">
        <v>101</v>
      </c>
      <c r="B36" s="1460" t="s">
        <v>389</v>
      </c>
      <c r="C36" s="107" t="s">
        <v>218</v>
      </c>
      <c r="D36" s="134">
        <f t="shared" si="0"/>
        <v>75</v>
      </c>
      <c r="E36" s="135">
        <v>75</v>
      </c>
      <c r="F36" s="120"/>
      <c r="G36" s="120"/>
      <c r="H36" s="119"/>
      <c r="I36" s="937"/>
    </row>
    <row r="37" spans="1:9">
      <c r="A37" s="1454"/>
      <c r="B37" s="1461"/>
      <c r="C37" s="107" t="s">
        <v>376</v>
      </c>
      <c r="D37" s="134">
        <f t="shared" si="0"/>
        <v>75</v>
      </c>
      <c r="E37" s="135">
        <v>75</v>
      </c>
      <c r="F37" s="120"/>
      <c r="G37" s="120"/>
      <c r="H37" s="119"/>
      <c r="I37" s="937"/>
    </row>
    <row r="38" spans="1:9">
      <c r="A38" s="1455"/>
      <c r="B38" s="1462"/>
      <c r="C38" s="107" t="s">
        <v>377</v>
      </c>
      <c r="D38" s="134">
        <f t="shared" si="0"/>
        <v>75</v>
      </c>
      <c r="E38" s="135">
        <v>75</v>
      </c>
      <c r="F38" s="120"/>
      <c r="G38" s="120"/>
      <c r="H38" s="119"/>
      <c r="I38" s="937"/>
    </row>
    <row r="39" spans="1:9">
      <c r="A39" s="1444" t="s">
        <v>390</v>
      </c>
      <c r="B39" s="1445"/>
      <c r="C39" s="1445"/>
      <c r="D39" s="1445"/>
      <c r="E39" s="1445"/>
      <c r="F39" s="1445"/>
      <c r="G39" s="1445"/>
      <c r="H39" s="1446"/>
      <c r="I39" s="69"/>
    </row>
    <row r="40" spans="1:9">
      <c r="A40" s="1453" t="s">
        <v>391</v>
      </c>
      <c r="B40" s="1460" t="s">
        <v>392</v>
      </c>
      <c r="C40" s="107" t="s">
        <v>218</v>
      </c>
      <c r="D40" s="132">
        <f t="shared" ref="D40:D53" si="2">E40+F40+G40+H40</f>
        <v>0</v>
      </c>
      <c r="E40" s="133"/>
      <c r="F40" s="118"/>
      <c r="G40" s="118"/>
      <c r="H40" s="119"/>
      <c r="I40" s="1454" t="s">
        <v>375</v>
      </c>
    </row>
    <row r="41" spans="1:9">
      <c r="A41" s="1454"/>
      <c r="B41" s="1461"/>
      <c r="C41" s="107" t="s">
        <v>376</v>
      </c>
      <c r="D41" s="132">
        <f t="shared" si="2"/>
        <v>700</v>
      </c>
      <c r="E41" s="133">
        <v>700</v>
      </c>
      <c r="F41" s="118"/>
      <c r="G41" s="118"/>
      <c r="H41" s="119"/>
      <c r="I41" s="1454"/>
    </row>
    <row r="42" spans="1:9">
      <c r="A42" s="1455"/>
      <c r="B42" s="1462"/>
      <c r="C42" s="107" t="s">
        <v>377</v>
      </c>
      <c r="D42" s="134">
        <f t="shared" si="2"/>
        <v>800</v>
      </c>
      <c r="E42" s="135">
        <v>800</v>
      </c>
      <c r="F42" s="120"/>
      <c r="G42" s="120"/>
      <c r="H42" s="119"/>
      <c r="I42" s="1455"/>
    </row>
    <row r="43" spans="1:9">
      <c r="A43" s="1444" t="s">
        <v>393</v>
      </c>
      <c r="B43" s="1445"/>
      <c r="C43" s="1445"/>
      <c r="D43" s="1445"/>
      <c r="E43" s="1445"/>
      <c r="F43" s="1445"/>
      <c r="G43" s="1445"/>
      <c r="H43" s="1446"/>
      <c r="I43" s="69"/>
    </row>
    <row r="44" spans="1:9">
      <c r="A44" s="1453" t="s">
        <v>394</v>
      </c>
      <c r="B44" s="1460" t="s">
        <v>395</v>
      </c>
      <c r="C44" s="107" t="s">
        <v>218</v>
      </c>
      <c r="D44" s="124">
        <f t="shared" si="2"/>
        <v>2</v>
      </c>
      <c r="E44" s="130">
        <v>2</v>
      </c>
      <c r="F44" s="115"/>
      <c r="G44" s="115"/>
      <c r="H44" s="111"/>
      <c r="I44" s="1453" t="s">
        <v>375</v>
      </c>
    </row>
    <row r="45" spans="1:9">
      <c r="A45" s="1454"/>
      <c r="B45" s="1461"/>
      <c r="C45" s="107" t="s">
        <v>376</v>
      </c>
      <c r="D45" s="124">
        <f t="shared" si="2"/>
        <v>5</v>
      </c>
      <c r="E45" s="130">
        <v>5</v>
      </c>
      <c r="F45" s="115"/>
      <c r="G45" s="115"/>
      <c r="H45" s="111"/>
      <c r="I45" s="1454"/>
    </row>
    <row r="46" spans="1:9">
      <c r="A46" s="1455"/>
      <c r="B46" s="1462"/>
      <c r="C46" s="107" t="s">
        <v>377</v>
      </c>
      <c r="D46" s="124">
        <f t="shared" si="2"/>
        <v>5</v>
      </c>
      <c r="E46" s="130">
        <v>5</v>
      </c>
      <c r="F46" s="115"/>
      <c r="G46" s="115"/>
      <c r="H46" s="119"/>
      <c r="I46" s="1454"/>
    </row>
    <row r="47" spans="1:9">
      <c r="A47" s="1453" t="s">
        <v>396</v>
      </c>
      <c r="B47" s="1460" t="s">
        <v>397</v>
      </c>
      <c r="C47" s="107" t="s">
        <v>218</v>
      </c>
      <c r="D47" s="131">
        <f t="shared" si="2"/>
        <v>0</v>
      </c>
      <c r="E47" s="128"/>
      <c r="F47" s="119"/>
      <c r="G47" s="119"/>
      <c r="H47" s="119"/>
      <c r="I47" s="1454"/>
    </row>
    <row r="48" spans="1:9">
      <c r="A48" s="1454"/>
      <c r="B48" s="1461"/>
      <c r="C48" s="107" t="s">
        <v>376</v>
      </c>
      <c r="D48" s="131">
        <f t="shared" si="2"/>
        <v>170</v>
      </c>
      <c r="E48" s="128">
        <v>170</v>
      </c>
      <c r="F48" s="120"/>
      <c r="G48" s="120"/>
      <c r="H48" s="119"/>
      <c r="I48" s="1454"/>
    </row>
    <row r="49" spans="1:9">
      <c r="A49" s="1455"/>
      <c r="B49" s="1462"/>
      <c r="C49" s="107" t="s">
        <v>377</v>
      </c>
      <c r="D49" s="124">
        <f t="shared" si="2"/>
        <v>200</v>
      </c>
      <c r="E49" s="127">
        <v>200</v>
      </c>
      <c r="F49" s="118"/>
      <c r="G49" s="118"/>
      <c r="H49" s="119"/>
      <c r="I49" s="1455"/>
    </row>
    <row r="50" spans="1:9">
      <c r="A50" s="1444" t="s">
        <v>398</v>
      </c>
      <c r="B50" s="1445"/>
      <c r="C50" s="1445"/>
      <c r="D50" s="1445"/>
      <c r="E50" s="1445"/>
      <c r="F50" s="1445"/>
      <c r="G50" s="1445"/>
      <c r="H50" s="1446"/>
      <c r="I50" s="111"/>
    </row>
    <row r="51" spans="1:9">
      <c r="A51" s="937" t="s">
        <v>399</v>
      </c>
      <c r="B51" s="1466" t="s">
        <v>400</v>
      </c>
      <c r="C51" s="107" t="s">
        <v>218</v>
      </c>
      <c r="D51" s="124">
        <f t="shared" si="2"/>
        <v>550</v>
      </c>
      <c r="E51" s="125">
        <v>550</v>
      </c>
      <c r="F51" s="125"/>
      <c r="G51" s="125"/>
      <c r="H51" s="126"/>
      <c r="I51" s="1459" t="s">
        <v>375</v>
      </c>
    </row>
    <row r="52" spans="1:9">
      <c r="A52" s="937"/>
      <c r="B52" s="1466"/>
      <c r="C52" s="107" t="s">
        <v>376</v>
      </c>
      <c r="D52" s="124">
        <f t="shared" si="2"/>
        <v>2050</v>
      </c>
      <c r="E52" s="125">
        <v>2050</v>
      </c>
      <c r="F52" s="125"/>
      <c r="G52" s="125"/>
      <c r="H52" s="126"/>
      <c r="I52" s="1459"/>
    </row>
    <row r="53" spans="1:9">
      <c r="A53" s="937"/>
      <c r="B53" s="1466"/>
      <c r="C53" s="107" t="s">
        <v>377</v>
      </c>
      <c r="D53" s="124">
        <f t="shared" si="2"/>
        <v>200</v>
      </c>
      <c r="E53" s="127">
        <v>200</v>
      </c>
      <c r="F53" s="127"/>
      <c r="G53" s="127"/>
      <c r="H53" s="128"/>
      <c r="I53" s="1459"/>
    </row>
    <row r="54" spans="1:9" ht="21.75" customHeight="1">
      <c r="A54" s="1464" t="s">
        <v>401</v>
      </c>
      <c r="B54" s="1465"/>
      <c r="C54" s="69"/>
      <c r="D54" s="129">
        <f>D56+D57+D58</f>
        <v>17539</v>
      </c>
      <c r="E54" s="129">
        <f>E56+E57+E58</f>
        <v>17539</v>
      </c>
      <c r="F54" s="129">
        <f>F56+F57+F58</f>
        <v>0</v>
      </c>
      <c r="G54" s="129">
        <f>G56+G57+G58</f>
        <v>0</v>
      </c>
      <c r="H54" s="129">
        <f>H56+H57+H58</f>
        <v>0</v>
      </c>
      <c r="I54" s="69"/>
    </row>
    <row r="55" spans="1:9">
      <c r="A55" s="88" t="s">
        <v>123</v>
      </c>
      <c r="B55" s="69"/>
      <c r="C55" s="69"/>
      <c r="D55" s="96"/>
      <c r="E55" s="96"/>
      <c r="F55" s="96"/>
      <c r="G55" s="96"/>
      <c r="H55" s="96"/>
      <c r="I55" s="69"/>
    </row>
    <row r="56" spans="1:9" ht="15.75">
      <c r="A56" s="121" t="s">
        <v>218</v>
      </c>
      <c r="B56" s="88"/>
      <c r="C56" s="88"/>
      <c r="D56" s="99">
        <f>D8+D18+D22+D25++D29+D33+D36+D40+D44+D47+D51+D15+D12</f>
        <v>1704</v>
      </c>
      <c r="E56" s="99">
        <f>E8+E18+E22+E25++E29+E33+E36+E40+E44+E47+E51+E15+E12</f>
        <v>1704</v>
      </c>
      <c r="F56" s="99">
        <f>F8+F18+F22+F25++F29+F33+F36+F40+F44+F47+F51+F15+F12</f>
        <v>0</v>
      </c>
      <c r="G56" s="99">
        <f>G8+G18+G22+G25++G29+G33+G36+G40+G44+G47+G51+G15+G12</f>
        <v>0</v>
      </c>
      <c r="H56" s="99">
        <f>H8+H18+H22+H25++H29+H33+H36+H40+H44+H47+H51+H15+H12</f>
        <v>0</v>
      </c>
      <c r="I56" s="88"/>
    </row>
    <row r="57" spans="1:9" ht="15.75">
      <c r="A57" s="121" t="s">
        <v>376</v>
      </c>
      <c r="B57" s="122"/>
      <c r="C57" s="122"/>
      <c r="D57" s="99">
        <f t="shared" ref="D57:H58" si="3">D9+D19+D23+D26++D30+D34+D37+D41+D45+D48+D52+D16+D13</f>
        <v>12502</v>
      </c>
      <c r="E57" s="99">
        <f t="shared" si="3"/>
        <v>12502</v>
      </c>
      <c r="F57" s="99">
        <f t="shared" si="3"/>
        <v>0</v>
      </c>
      <c r="G57" s="99">
        <f t="shared" si="3"/>
        <v>0</v>
      </c>
      <c r="H57" s="99">
        <f t="shared" si="3"/>
        <v>0</v>
      </c>
      <c r="I57" s="88"/>
    </row>
    <row r="58" spans="1:9" ht="15.75">
      <c r="A58" s="121" t="s">
        <v>377</v>
      </c>
      <c r="B58" s="88"/>
      <c r="C58" s="88"/>
      <c r="D58" s="99">
        <f t="shared" si="3"/>
        <v>3333</v>
      </c>
      <c r="E58" s="99">
        <f t="shared" si="3"/>
        <v>3333</v>
      </c>
      <c r="F58" s="99">
        <f t="shared" si="3"/>
        <v>0</v>
      </c>
      <c r="G58" s="99">
        <f t="shared" si="3"/>
        <v>0</v>
      </c>
      <c r="H58" s="99">
        <f t="shared" si="3"/>
        <v>0</v>
      </c>
      <c r="I58" s="88"/>
    </row>
  </sheetData>
  <mergeCells count="51">
    <mergeCell ref="A54:B54"/>
    <mergeCell ref="A50:H50"/>
    <mergeCell ref="A51:A53"/>
    <mergeCell ref="B51:B53"/>
    <mergeCell ref="I51:I53"/>
    <mergeCell ref="A39:H39"/>
    <mergeCell ref="A40:A42"/>
    <mergeCell ref="B40:B42"/>
    <mergeCell ref="I40:I42"/>
    <mergeCell ref="A43:H43"/>
    <mergeCell ref="A44:A46"/>
    <mergeCell ref="B44:B46"/>
    <mergeCell ref="I44:I49"/>
    <mergeCell ref="A47:A49"/>
    <mergeCell ref="B47:B49"/>
    <mergeCell ref="A22:A24"/>
    <mergeCell ref="B22:B24"/>
    <mergeCell ref="A33:A35"/>
    <mergeCell ref="B33:B35"/>
    <mergeCell ref="I33:I38"/>
    <mergeCell ref="A36:A38"/>
    <mergeCell ref="B36:B38"/>
    <mergeCell ref="A28:H28"/>
    <mergeCell ref="A29:A31"/>
    <mergeCell ref="B29:B31"/>
    <mergeCell ref="I29:I31"/>
    <mergeCell ref="A32:H32"/>
    <mergeCell ref="I22:I27"/>
    <mergeCell ref="A25:A27"/>
    <mergeCell ref="B25:B27"/>
    <mergeCell ref="A7:H7"/>
    <mergeCell ref="A8:A10"/>
    <mergeCell ref="B8:B10"/>
    <mergeCell ref="I8:I10"/>
    <mergeCell ref="A11:H11"/>
    <mergeCell ref="A21:H21"/>
    <mergeCell ref="A1:I1"/>
    <mergeCell ref="A3:A5"/>
    <mergeCell ref="B3:B5"/>
    <mergeCell ref="C3:C5"/>
    <mergeCell ref="D3:D5"/>
    <mergeCell ref="E3:H3"/>
    <mergeCell ref="I3:I5"/>
    <mergeCell ref="E4:H4"/>
    <mergeCell ref="A12:A14"/>
    <mergeCell ref="B12:B14"/>
    <mergeCell ref="I12:I20"/>
    <mergeCell ref="A15:A17"/>
    <mergeCell ref="B15:B17"/>
    <mergeCell ref="A18:A20"/>
    <mergeCell ref="B18:B20"/>
  </mergeCells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6"/>
  <sheetViews>
    <sheetView topLeftCell="A43" zoomScale="75" zoomScaleNormal="75" workbookViewId="0">
      <selection activeCell="E299" sqref="E299"/>
    </sheetView>
  </sheetViews>
  <sheetFormatPr defaultRowHeight="15"/>
  <cols>
    <col min="1" max="1" width="5.7109375" customWidth="1"/>
    <col min="2" max="2" width="63.140625" customWidth="1"/>
    <col min="3" max="3" width="20.7109375" customWidth="1"/>
    <col min="4" max="4" width="12.28515625" customWidth="1"/>
    <col min="5" max="5" width="27.7109375" customWidth="1"/>
  </cols>
  <sheetData>
    <row r="1" spans="1:5" ht="84.75" customHeight="1">
      <c r="A1" s="810" t="s">
        <v>1538</v>
      </c>
      <c r="B1" s="810"/>
      <c r="C1" s="810"/>
      <c r="D1" s="810"/>
      <c r="E1" s="810"/>
    </row>
    <row r="2" spans="1:5" ht="15.75" thickBot="1">
      <c r="E2" s="30" t="s">
        <v>456</v>
      </c>
    </row>
    <row r="3" spans="1:5" ht="51.75" customHeight="1">
      <c r="A3" s="811" t="s">
        <v>0</v>
      </c>
      <c r="B3" s="811" t="s">
        <v>402</v>
      </c>
      <c r="C3" s="811" t="s">
        <v>2</v>
      </c>
      <c r="D3" s="813" t="s">
        <v>218</v>
      </c>
      <c r="E3" s="811" t="s">
        <v>404</v>
      </c>
    </row>
    <row r="4" spans="1:5" ht="24" customHeight="1" thickBot="1">
      <c r="A4" s="812"/>
      <c r="B4" s="812"/>
      <c r="C4" s="812"/>
      <c r="D4" s="814"/>
      <c r="E4" s="812"/>
    </row>
    <row r="5" spans="1:5" ht="15.75" thickBot="1">
      <c r="A5" s="223">
        <v>1</v>
      </c>
      <c r="B5" s="139">
        <v>2</v>
      </c>
      <c r="C5" s="139">
        <v>3</v>
      </c>
      <c r="D5" s="139">
        <v>4</v>
      </c>
      <c r="E5" s="139">
        <v>5</v>
      </c>
    </row>
    <row r="6" spans="1:5" ht="28.5" customHeight="1">
      <c r="A6" s="815" t="s">
        <v>405</v>
      </c>
      <c r="B6" s="816"/>
      <c r="C6" s="816"/>
      <c r="D6" s="816"/>
      <c r="E6" s="817"/>
    </row>
    <row r="7" spans="1:5" ht="125.25" customHeight="1">
      <c r="A7" s="225" t="s">
        <v>7</v>
      </c>
      <c r="B7" s="224" t="s">
        <v>406</v>
      </c>
      <c r="C7" s="224" t="s">
        <v>457</v>
      </c>
      <c r="D7" s="441">
        <v>1540</v>
      </c>
      <c r="E7" s="224" t="s">
        <v>433</v>
      </c>
    </row>
    <row r="8" spans="1:5" ht="125.25" customHeight="1">
      <c r="A8" s="225" t="s">
        <v>13</v>
      </c>
      <c r="B8" s="224" t="s">
        <v>408</v>
      </c>
      <c r="C8" s="224" t="s">
        <v>409</v>
      </c>
      <c r="D8" s="441">
        <v>6900</v>
      </c>
      <c r="E8" s="224" t="s">
        <v>433</v>
      </c>
    </row>
    <row r="9" spans="1:5" ht="123.75" customHeight="1">
      <c r="A9" s="225" t="s">
        <v>16</v>
      </c>
      <c r="B9" s="224" t="s">
        <v>410</v>
      </c>
      <c r="C9" s="224" t="s">
        <v>411</v>
      </c>
      <c r="D9" s="441">
        <v>600</v>
      </c>
      <c r="E9" s="224" t="s">
        <v>433</v>
      </c>
    </row>
    <row r="10" spans="1:5" ht="126" customHeight="1">
      <c r="A10" s="224" t="s">
        <v>18</v>
      </c>
      <c r="B10" s="224" t="s">
        <v>412</v>
      </c>
      <c r="C10" s="224"/>
      <c r="D10" s="441"/>
      <c r="E10" s="224" t="s">
        <v>433</v>
      </c>
    </row>
    <row r="11" spans="1:5" ht="123" customHeight="1">
      <c r="A11" s="224" t="s">
        <v>21</v>
      </c>
      <c r="B11" s="224" t="s">
        <v>413</v>
      </c>
      <c r="C11" s="224" t="s">
        <v>411</v>
      </c>
      <c r="D11" s="441">
        <v>500</v>
      </c>
      <c r="E11" s="224" t="s">
        <v>433</v>
      </c>
    </row>
    <row r="12" spans="1:5" ht="125.25" customHeight="1">
      <c r="A12" s="224" t="s">
        <v>23</v>
      </c>
      <c r="B12" s="224" t="s">
        <v>414</v>
      </c>
      <c r="C12" s="224" t="s">
        <v>411</v>
      </c>
      <c r="D12" s="441">
        <v>700</v>
      </c>
      <c r="E12" s="224" t="s">
        <v>433</v>
      </c>
    </row>
    <row r="13" spans="1:5" ht="126.75" customHeight="1">
      <c r="A13" s="224" t="s">
        <v>25</v>
      </c>
      <c r="B13" s="224" t="s">
        <v>415</v>
      </c>
      <c r="C13" s="224" t="s">
        <v>411</v>
      </c>
      <c r="D13" s="441">
        <v>600</v>
      </c>
      <c r="E13" s="224" t="s">
        <v>433</v>
      </c>
    </row>
    <row r="14" spans="1:5">
      <c r="A14" s="224"/>
      <c r="B14" s="240" t="s">
        <v>416</v>
      </c>
      <c r="C14" s="224"/>
      <c r="D14" s="524">
        <f>SUM(D7:D13)</f>
        <v>10840</v>
      </c>
      <c r="E14" s="224"/>
    </row>
    <row r="15" spans="1:5">
      <c r="A15" s="809" t="s">
        <v>417</v>
      </c>
      <c r="B15" s="809"/>
      <c r="C15" s="809"/>
      <c r="D15" s="809"/>
      <c r="E15" s="809"/>
    </row>
    <row r="16" spans="1:5" ht="157.5" customHeight="1">
      <c r="A16" s="145" t="s">
        <v>41</v>
      </c>
      <c r="B16" s="146" t="s">
        <v>418</v>
      </c>
      <c r="C16" s="224" t="s">
        <v>458</v>
      </c>
      <c r="D16" s="441">
        <v>1800</v>
      </c>
      <c r="E16" s="147" t="s">
        <v>459</v>
      </c>
    </row>
    <row r="17" spans="1:5" ht="189" customHeight="1">
      <c r="A17" s="212" t="s">
        <v>43</v>
      </c>
      <c r="B17" s="146" t="s">
        <v>419</v>
      </c>
      <c r="C17" s="224" t="s">
        <v>460</v>
      </c>
      <c r="D17" s="441">
        <v>1700</v>
      </c>
      <c r="E17" s="147" t="s">
        <v>459</v>
      </c>
    </row>
    <row r="18" spans="1:5" ht="154.5" customHeight="1">
      <c r="A18" s="212" t="s">
        <v>45</v>
      </c>
      <c r="B18" s="146" t="s">
        <v>420</v>
      </c>
      <c r="C18" s="224" t="s">
        <v>461</v>
      </c>
      <c r="D18" s="441">
        <v>1000</v>
      </c>
      <c r="E18" s="147" t="s">
        <v>459</v>
      </c>
    </row>
    <row r="19" spans="1:5" ht="156.75" customHeight="1">
      <c r="A19" s="212" t="s">
        <v>47</v>
      </c>
      <c r="B19" s="146" t="s">
        <v>421</v>
      </c>
      <c r="C19" s="224" t="s">
        <v>462</v>
      </c>
      <c r="D19" s="441">
        <v>1000</v>
      </c>
      <c r="E19" s="147" t="s">
        <v>459</v>
      </c>
    </row>
    <row r="20" spans="1:5" ht="155.25" customHeight="1">
      <c r="A20" s="212" t="s">
        <v>422</v>
      </c>
      <c r="B20" s="146" t="s">
        <v>423</v>
      </c>
      <c r="C20" s="224" t="s">
        <v>463</v>
      </c>
      <c r="D20" s="441">
        <v>1700</v>
      </c>
      <c r="E20" s="147" t="s">
        <v>459</v>
      </c>
    </row>
    <row r="21" spans="1:5" ht="158.25" customHeight="1">
      <c r="A21" s="212" t="s">
        <v>424</v>
      </c>
      <c r="B21" s="146" t="s">
        <v>425</v>
      </c>
      <c r="C21" s="224" t="s">
        <v>464</v>
      </c>
      <c r="D21" s="441">
        <v>13500</v>
      </c>
      <c r="E21" s="147" t="s">
        <v>459</v>
      </c>
    </row>
    <row r="22" spans="1:5">
      <c r="A22" s="212"/>
      <c r="B22" s="148" t="s">
        <v>426</v>
      </c>
      <c r="C22" s="224"/>
      <c r="D22" s="524">
        <f>SUM(D16:D21)</f>
        <v>20700</v>
      </c>
      <c r="E22" s="147"/>
    </row>
    <row r="23" spans="1:5" ht="28.5" customHeight="1">
      <c r="A23" s="818" t="s">
        <v>427</v>
      </c>
      <c r="B23" s="818"/>
      <c r="C23" s="818"/>
      <c r="D23" s="818"/>
      <c r="E23" s="818"/>
    </row>
    <row r="24" spans="1:5" ht="129.75" customHeight="1">
      <c r="A24" s="225" t="s">
        <v>465</v>
      </c>
      <c r="B24" s="146" t="s">
        <v>428</v>
      </c>
      <c r="C24" s="224" t="s">
        <v>466</v>
      </c>
      <c r="D24" s="441">
        <v>560</v>
      </c>
      <c r="E24" s="147" t="s">
        <v>459</v>
      </c>
    </row>
    <row r="25" spans="1:5">
      <c r="A25" s="146"/>
      <c r="B25" s="148" t="s">
        <v>429</v>
      </c>
      <c r="C25" s="224"/>
      <c r="D25" s="524">
        <f>SUM(D24)</f>
        <v>560</v>
      </c>
      <c r="E25" s="147"/>
    </row>
    <row r="26" spans="1:5" ht="28.5" customHeight="1">
      <c r="A26" s="809" t="s">
        <v>430</v>
      </c>
      <c r="B26" s="809"/>
      <c r="C26" s="809"/>
      <c r="D26" s="809"/>
      <c r="E26" s="809"/>
    </row>
    <row r="27" spans="1:5" ht="126.75" customHeight="1">
      <c r="A27" s="525" t="s">
        <v>98</v>
      </c>
      <c r="B27" s="224" t="s">
        <v>431</v>
      </c>
      <c r="C27" s="224" t="s">
        <v>432</v>
      </c>
      <c r="D27" s="441">
        <v>260</v>
      </c>
      <c r="E27" s="224" t="s">
        <v>433</v>
      </c>
    </row>
    <row r="28" spans="1:5" ht="122.25" customHeight="1">
      <c r="A28" s="224" t="s">
        <v>434</v>
      </c>
      <c r="B28" s="224" t="s">
        <v>435</v>
      </c>
      <c r="C28" s="224"/>
      <c r="D28" s="441"/>
      <c r="E28" s="224" t="s">
        <v>433</v>
      </c>
    </row>
    <row r="29" spans="1:5" ht="126" customHeight="1">
      <c r="A29" s="225" t="s">
        <v>467</v>
      </c>
      <c r="B29" s="224" t="s">
        <v>436</v>
      </c>
      <c r="C29" s="224"/>
      <c r="D29" s="441"/>
      <c r="E29" s="224" t="s">
        <v>433</v>
      </c>
    </row>
    <row r="30" spans="1:5" ht="126" customHeight="1">
      <c r="A30" s="225" t="s">
        <v>468</v>
      </c>
      <c r="B30" s="224" t="s">
        <v>437</v>
      </c>
      <c r="C30" s="224"/>
      <c r="D30" s="441"/>
      <c r="E30" s="224" t="s">
        <v>433</v>
      </c>
    </row>
    <row r="31" spans="1:5" ht="128.25" customHeight="1">
      <c r="A31" s="225" t="s">
        <v>469</v>
      </c>
      <c r="B31" s="224" t="s">
        <v>438</v>
      </c>
      <c r="C31" s="224" t="s">
        <v>470</v>
      </c>
      <c r="D31" s="441">
        <v>400</v>
      </c>
      <c r="E31" s="224" t="s">
        <v>433</v>
      </c>
    </row>
    <row r="32" spans="1:5" ht="126" customHeight="1">
      <c r="A32" s="225" t="s">
        <v>471</v>
      </c>
      <c r="B32" s="224" t="s">
        <v>439</v>
      </c>
      <c r="C32" s="224" t="s">
        <v>411</v>
      </c>
      <c r="D32" s="441">
        <v>130</v>
      </c>
      <c r="E32" s="224" t="s">
        <v>433</v>
      </c>
    </row>
    <row r="33" spans="1:5" ht="63.75" customHeight="1">
      <c r="A33" s="225" t="s">
        <v>472</v>
      </c>
      <c r="B33" s="224" t="s">
        <v>440</v>
      </c>
      <c r="C33" s="224" t="s">
        <v>441</v>
      </c>
      <c r="D33" s="441">
        <v>130</v>
      </c>
      <c r="E33" s="224" t="s">
        <v>407</v>
      </c>
    </row>
    <row r="34" spans="1:5">
      <c r="A34" s="224"/>
      <c r="B34" s="240" t="s">
        <v>442</v>
      </c>
      <c r="C34" s="224"/>
      <c r="D34" s="524">
        <f>SUM(D27:D33)</f>
        <v>920</v>
      </c>
      <c r="E34" s="224"/>
    </row>
    <row r="35" spans="1:5" ht="28.5" customHeight="1">
      <c r="A35" s="809" t="s">
        <v>443</v>
      </c>
      <c r="B35" s="809"/>
      <c r="C35" s="809"/>
      <c r="D35" s="809"/>
      <c r="E35" s="809"/>
    </row>
    <row r="36" spans="1:5" ht="124.5" customHeight="1">
      <c r="A36" s="225" t="s">
        <v>140</v>
      </c>
      <c r="B36" s="224" t="s">
        <v>444</v>
      </c>
      <c r="C36" s="224"/>
      <c r="D36" s="212"/>
      <c r="E36" s="224" t="s">
        <v>433</v>
      </c>
    </row>
    <row r="37" spans="1:5" ht="66" customHeight="1">
      <c r="A37" s="225" t="s">
        <v>101</v>
      </c>
      <c r="B37" s="224" t="s">
        <v>445</v>
      </c>
      <c r="C37" s="224"/>
      <c r="D37" s="454"/>
      <c r="E37" s="224" t="s">
        <v>446</v>
      </c>
    </row>
    <row r="38" spans="1:5">
      <c r="A38" s="224"/>
      <c r="B38" s="240" t="s">
        <v>447</v>
      </c>
      <c r="C38" s="224"/>
      <c r="D38" s="454">
        <f>SUM(D36:D37)</f>
        <v>0</v>
      </c>
      <c r="E38" s="224"/>
    </row>
    <row r="39" spans="1:5" ht="28.5" customHeight="1">
      <c r="A39" s="809" t="s">
        <v>448</v>
      </c>
      <c r="B39" s="809"/>
      <c r="C39" s="809"/>
      <c r="D39" s="809"/>
      <c r="E39" s="809"/>
    </row>
    <row r="40" spans="1:5" ht="128.25" customHeight="1">
      <c r="A40" s="225" t="s">
        <v>391</v>
      </c>
      <c r="B40" s="224" t="s">
        <v>449</v>
      </c>
      <c r="C40" s="224" t="s">
        <v>411</v>
      </c>
      <c r="D40" s="441">
        <v>130</v>
      </c>
      <c r="E40" s="224" t="s">
        <v>433</v>
      </c>
    </row>
    <row r="41" spans="1:5" ht="81.75" customHeight="1">
      <c r="A41" s="808" t="s">
        <v>473</v>
      </c>
      <c r="B41" s="224" t="s">
        <v>450</v>
      </c>
      <c r="C41" s="807" t="s">
        <v>411</v>
      </c>
      <c r="D41" s="806">
        <v>130</v>
      </c>
      <c r="E41" s="807" t="s">
        <v>433</v>
      </c>
    </row>
    <row r="42" spans="1:5" ht="48.75" customHeight="1">
      <c r="A42" s="808"/>
      <c r="B42" s="224" t="s">
        <v>451</v>
      </c>
      <c r="C42" s="807"/>
      <c r="D42" s="806"/>
      <c r="E42" s="807"/>
    </row>
    <row r="43" spans="1:5" ht="128.25" customHeight="1">
      <c r="A43" s="225" t="s">
        <v>474</v>
      </c>
      <c r="B43" s="224" t="s">
        <v>452</v>
      </c>
      <c r="C43" s="224" t="s">
        <v>441</v>
      </c>
      <c r="D43" s="441"/>
      <c r="E43" s="224" t="s">
        <v>433</v>
      </c>
    </row>
    <row r="44" spans="1:5" ht="122.25" customHeight="1">
      <c r="A44" s="225" t="s">
        <v>475</v>
      </c>
      <c r="B44" s="224" t="s">
        <v>453</v>
      </c>
      <c r="C44" s="224" t="s">
        <v>411</v>
      </c>
      <c r="D44" s="441">
        <v>130</v>
      </c>
      <c r="E44" s="224" t="s">
        <v>433</v>
      </c>
    </row>
    <row r="45" spans="1:5" ht="15.75" thickBot="1">
      <c r="A45" s="141"/>
      <c r="B45" s="142" t="s">
        <v>454</v>
      </c>
      <c r="C45" s="140"/>
      <c r="D45" s="455">
        <f>SUM(D40:D44)</f>
        <v>390</v>
      </c>
      <c r="E45" s="140"/>
    </row>
    <row r="46" spans="1:5" ht="15.75" thickBot="1">
      <c r="A46" s="143"/>
      <c r="B46" s="142" t="s">
        <v>455</v>
      </c>
      <c r="C46" s="143"/>
      <c r="D46" s="456">
        <f>D14+D22+D25+D34+D38+D45</f>
        <v>33410</v>
      </c>
      <c r="E46" s="143"/>
    </row>
  </sheetData>
  <mergeCells count="16">
    <mergeCell ref="A6:E6"/>
    <mergeCell ref="A15:E15"/>
    <mergeCell ref="A23:E23"/>
    <mergeCell ref="A26:E26"/>
    <mergeCell ref="A35:E35"/>
    <mergeCell ref="A1:E1"/>
    <mergeCell ref="A3:A4"/>
    <mergeCell ref="B3:B4"/>
    <mergeCell ref="C3:C4"/>
    <mergeCell ref="E3:E4"/>
    <mergeCell ref="D3:D4"/>
    <mergeCell ref="D41:D42"/>
    <mergeCell ref="E41:E42"/>
    <mergeCell ref="A41:A42"/>
    <mergeCell ref="C41:C42"/>
    <mergeCell ref="A39:E39"/>
  </mergeCells>
  <pageMargins left="0.7" right="0.7" top="0.75" bottom="0.75" header="0.3" footer="0.3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S198"/>
  <sheetViews>
    <sheetView zoomScale="75" zoomScaleNormal="75" workbookViewId="0">
      <selection activeCell="C29" sqref="C29"/>
    </sheetView>
  </sheetViews>
  <sheetFormatPr defaultRowHeight="60.75" customHeight="1"/>
  <cols>
    <col min="1" max="1" width="6.140625" customWidth="1"/>
    <col min="2" max="2" width="39" customWidth="1"/>
    <col min="3" max="3" width="13.28515625" customWidth="1"/>
    <col min="4" max="4" width="12" customWidth="1"/>
    <col min="5" max="5" width="15.42578125" customWidth="1"/>
    <col min="6" max="7" width="12.5703125" customWidth="1"/>
    <col min="8" max="8" width="12" customWidth="1"/>
    <col min="9" max="9" width="9" customWidth="1"/>
    <col min="10" max="10" width="19.42578125" customWidth="1"/>
    <col min="11" max="11" width="10.28515625" bestFit="1" customWidth="1"/>
    <col min="12" max="12" width="9.42578125" customWidth="1"/>
    <col min="13" max="13" width="13.85546875" customWidth="1"/>
    <col min="14" max="14" width="13.42578125" customWidth="1"/>
    <col min="15" max="15" width="8.5703125" customWidth="1"/>
    <col min="16" max="16" width="16.140625" customWidth="1"/>
  </cols>
  <sheetData>
    <row r="1" spans="1:15" ht="54.75" customHeight="1">
      <c r="A1" s="820" t="s">
        <v>1553</v>
      </c>
      <c r="B1" s="1502"/>
      <c r="C1" s="1502"/>
      <c r="D1" s="1502"/>
      <c r="E1" s="1502"/>
      <c r="F1" s="1502"/>
      <c r="G1" s="1502"/>
      <c r="H1" s="1502"/>
      <c r="I1" s="1502"/>
      <c r="J1" s="1502"/>
    </row>
    <row r="2" spans="1:15" ht="13.5" customHeight="1" thickBot="1">
      <c r="J2" s="250" t="s">
        <v>107</v>
      </c>
    </row>
    <row r="3" spans="1:15" ht="24.75" customHeight="1">
      <c r="A3" s="1503" t="s">
        <v>1024</v>
      </c>
      <c r="B3" s="1506" t="s">
        <v>58</v>
      </c>
      <c r="C3" s="1506" t="s">
        <v>3</v>
      </c>
      <c r="D3" s="1506" t="s">
        <v>1547</v>
      </c>
      <c r="E3" s="1507" t="s">
        <v>65</v>
      </c>
      <c r="F3" s="1508"/>
      <c r="G3" s="1508"/>
      <c r="H3" s="1508"/>
      <c r="I3" s="1509"/>
      <c r="J3" s="1510" t="s">
        <v>5</v>
      </c>
    </row>
    <row r="4" spans="1:15" ht="26.25" customHeight="1">
      <c r="A4" s="1504"/>
      <c r="B4" s="853"/>
      <c r="C4" s="853"/>
      <c r="D4" s="853"/>
      <c r="E4" s="1441" t="s">
        <v>213</v>
      </c>
      <c r="F4" s="1513"/>
      <c r="G4" s="1513"/>
      <c r="H4" s="1513"/>
      <c r="I4" s="1442"/>
      <c r="J4" s="1511"/>
    </row>
    <row r="5" spans="1:15" ht="69" customHeight="1" thickBot="1">
      <c r="A5" s="1505"/>
      <c r="B5" s="923"/>
      <c r="C5" s="923"/>
      <c r="D5" s="923"/>
      <c r="E5" s="403" t="s">
        <v>1548</v>
      </c>
      <c r="F5" s="403" t="s">
        <v>1549</v>
      </c>
      <c r="G5" s="281" t="s">
        <v>1025</v>
      </c>
      <c r="H5" s="403" t="s">
        <v>1550</v>
      </c>
      <c r="I5" s="403" t="s">
        <v>1551</v>
      </c>
      <c r="J5" s="1512"/>
    </row>
    <row r="6" spans="1:15" ht="18" customHeight="1" thickBot="1">
      <c r="A6" s="282">
        <v>1</v>
      </c>
      <c r="B6" s="283">
        <v>2</v>
      </c>
      <c r="C6" s="283">
        <v>3</v>
      </c>
      <c r="D6" s="283">
        <v>4</v>
      </c>
      <c r="E6" s="283">
        <v>5</v>
      </c>
      <c r="F6" s="283">
        <v>6</v>
      </c>
      <c r="G6" s="283">
        <v>7</v>
      </c>
      <c r="H6" s="283">
        <v>8</v>
      </c>
      <c r="I6" s="283">
        <v>9</v>
      </c>
      <c r="J6" s="284">
        <v>10</v>
      </c>
      <c r="L6" s="252"/>
      <c r="M6" s="252"/>
      <c r="N6" s="252"/>
      <c r="O6" s="252"/>
    </row>
    <row r="7" spans="1:15" ht="27.75" customHeight="1" thickBot="1">
      <c r="A7" s="1471" t="s">
        <v>110</v>
      </c>
      <c r="B7" s="1472"/>
      <c r="C7" s="1472"/>
      <c r="D7" s="285">
        <f>SUM(D8:D14)</f>
        <v>94018</v>
      </c>
      <c r="E7" s="285">
        <f t="shared" ref="E7:I7" si="0">SUM(E8:E14)</f>
        <v>348.5</v>
      </c>
      <c r="F7" s="285">
        <f t="shared" si="0"/>
        <v>51021.5</v>
      </c>
      <c r="G7" s="285">
        <f t="shared" si="0"/>
        <v>28753</v>
      </c>
      <c r="H7" s="285">
        <f t="shared" si="0"/>
        <v>11045</v>
      </c>
      <c r="I7" s="285">
        <f t="shared" si="0"/>
        <v>2850</v>
      </c>
      <c r="J7" s="32"/>
      <c r="K7" s="286"/>
      <c r="L7" s="252"/>
      <c r="M7" s="252"/>
      <c r="N7" s="252"/>
      <c r="O7" s="252"/>
    </row>
    <row r="8" spans="1:15" ht="15.75">
      <c r="A8" s="1475"/>
      <c r="B8" s="1476"/>
      <c r="C8" s="196" t="s">
        <v>1026</v>
      </c>
      <c r="D8" s="287">
        <f>D124+D164</f>
        <v>480</v>
      </c>
      <c r="E8" s="287">
        <f t="shared" ref="E8:I8" si="1">E124+E164</f>
        <v>0</v>
      </c>
      <c r="F8" s="287">
        <f t="shared" si="1"/>
        <v>60</v>
      </c>
      <c r="G8" s="287">
        <f t="shared" si="1"/>
        <v>0</v>
      </c>
      <c r="H8" s="287">
        <f t="shared" si="1"/>
        <v>220</v>
      </c>
      <c r="I8" s="287">
        <f t="shared" si="1"/>
        <v>200</v>
      </c>
      <c r="J8" s="288"/>
      <c r="K8" s="286"/>
    </row>
    <row r="9" spans="1:15" ht="15.75">
      <c r="A9" s="1477"/>
      <c r="B9" s="1501"/>
      <c r="C9" s="194" t="s">
        <v>169</v>
      </c>
      <c r="D9" s="290">
        <f t="shared" ref="D9:I10" si="2">D17+D34+D99+D125+D144+D165+D180</f>
        <v>810</v>
      </c>
      <c r="E9" s="290">
        <f t="shared" si="2"/>
        <v>348.5</v>
      </c>
      <c r="F9" s="290">
        <f t="shared" si="2"/>
        <v>61.5</v>
      </c>
      <c r="G9" s="290">
        <f t="shared" si="2"/>
        <v>250</v>
      </c>
      <c r="H9" s="290">
        <f>H17+H34+H99+H125+H144+H165+H180</f>
        <v>150</v>
      </c>
      <c r="I9" s="290">
        <f t="shared" si="2"/>
        <v>0</v>
      </c>
      <c r="J9" s="291"/>
      <c r="K9" s="286"/>
    </row>
    <row r="10" spans="1:15" ht="15.75">
      <c r="A10" s="1477"/>
      <c r="B10" s="1501"/>
      <c r="C10" s="194" t="s">
        <v>15</v>
      </c>
      <c r="D10" s="290">
        <f t="shared" si="2"/>
        <v>12220</v>
      </c>
      <c r="E10" s="290">
        <f t="shared" si="2"/>
        <v>0</v>
      </c>
      <c r="F10" s="290">
        <f t="shared" si="2"/>
        <v>4200</v>
      </c>
      <c r="G10" s="290">
        <f t="shared" si="2"/>
        <v>7195</v>
      </c>
      <c r="H10" s="290">
        <f t="shared" si="2"/>
        <v>525</v>
      </c>
      <c r="I10" s="290">
        <f t="shared" si="2"/>
        <v>300</v>
      </c>
      <c r="J10" s="291"/>
      <c r="K10" s="286"/>
    </row>
    <row r="11" spans="1:15" ht="15.75">
      <c r="A11" s="1396"/>
      <c r="B11" s="835"/>
      <c r="C11" s="194" t="s">
        <v>1027</v>
      </c>
      <c r="D11" s="290">
        <f>D36</f>
        <v>2388</v>
      </c>
      <c r="E11" s="290">
        <f t="shared" ref="E11:I11" si="3">E36</f>
        <v>0</v>
      </c>
      <c r="F11" s="290">
        <f t="shared" si="3"/>
        <v>0</v>
      </c>
      <c r="G11" s="290">
        <f t="shared" si="3"/>
        <v>2388</v>
      </c>
      <c r="H11" s="290">
        <f>H36</f>
        <v>0</v>
      </c>
      <c r="I11" s="290">
        <f t="shared" si="3"/>
        <v>0</v>
      </c>
      <c r="J11" s="291"/>
      <c r="K11" s="286"/>
    </row>
    <row r="12" spans="1:15" ht="15.75">
      <c r="A12" s="1396"/>
      <c r="B12" s="835"/>
      <c r="C12" s="194" t="s">
        <v>1028</v>
      </c>
      <c r="D12" s="290">
        <f>D101+D167+D179</f>
        <v>2560</v>
      </c>
      <c r="E12" s="290">
        <f t="shared" ref="E12:I12" si="4">E101+E167+E179</f>
        <v>0</v>
      </c>
      <c r="F12" s="290">
        <f t="shared" si="4"/>
        <v>1100</v>
      </c>
      <c r="G12" s="290">
        <f t="shared" si="4"/>
        <v>0</v>
      </c>
      <c r="H12" s="290">
        <f t="shared" si="4"/>
        <v>1360</v>
      </c>
      <c r="I12" s="290">
        <f t="shared" si="4"/>
        <v>100</v>
      </c>
      <c r="J12" s="291"/>
      <c r="K12" s="286"/>
    </row>
    <row r="13" spans="1:15" ht="15.75">
      <c r="A13" s="1477"/>
      <c r="B13" s="1501"/>
      <c r="C13" s="194" t="s">
        <v>170</v>
      </c>
      <c r="D13" s="290">
        <f t="shared" ref="D13:I13" si="5">D19+D37+D102+D127+D146+D182+D168</f>
        <v>27830</v>
      </c>
      <c r="E13" s="290">
        <f t="shared" si="5"/>
        <v>0</v>
      </c>
      <c r="F13" s="290">
        <f t="shared" si="5"/>
        <v>14400</v>
      </c>
      <c r="G13" s="290">
        <f t="shared" si="5"/>
        <v>9270</v>
      </c>
      <c r="H13" s="290">
        <f t="shared" si="5"/>
        <v>3960</v>
      </c>
      <c r="I13" s="290">
        <f t="shared" si="5"/>
        <v>200</v>
      </c>
      <c r="J13" s="291"/>
      <c r="K13" s="286"/>
    </row>
    <row r="14" spans="1:15" ht="16.5" thickBot="1">
      <c r="A14" s="1478"/>
      <c r="B14" s="1498"/>
      <c r="C14" s="203" t="s">
        <v>1029</v>
      </c>
      <c r="D14" s="292">
        <f t="shared" ref="D14:I14" si="6">D38+D103+D128+D147+D169+D183</f>
        <v>47730</v>
      </c>
      <c r="E14" s="292">
        <f t="shared" si="6"/>
        <v>0</v>
      </c>
      <c r="F14" s="292">
        <f t="shared" si="6"/>
        <v>31200</v>
      </c>
      <c r="G14" s="292">
        <f t="shared" si="6"/>
        <v>9650</v>
      </c>
      <c r="H14" s="292">
        <f t="shared" si="6"/>
        <v>4830</v>
      </c>
      <c r="I14" s="292">
        <f t="shared" si="6"/>
        <v>2050</v>
      </c>
      <c r="J14" s="293"/>
      <c r="K14" s="286"/>
    </row>
    <row r="15" spans="1:15" ht="15.75" thickBot="1">
      <c r="A15" s="1172" t="s">
        <v>1030</v>
      </c>
      <c r="B15" s="1500"/>
      <c r="C15" s="1500"/>
      <c r="D15" s="1500"/>
      <c r="E15" s="1500"/>
      <c r="F15" s="1500"/>
      <c r="G15" s="1500"/>
      <c r="H15" s="1500"/>
      <c r="I15" s="1500"/>
      <c r="J15" s="1500"/>
    </row>
    <row r="16" spans="1:15" ht="16.5" thickBot="1">
      <c r="A16" s="1070" t="s">
        <v>1031</v>
      </c>
      <c r="B16" s="1071"/>
      <c r="C16" s="1486"/>
      <c r="D16" s="294">
        <f>SUM(F16:I16)</f>
        <v>4450</v>
      </c>
      <c r="E16" s="294">
        <v>0</v>
      </c>
      <c r="F16" s="295">
        <f>SUM(F17:F19)</f>
        <v>4000</v>
      </c>
      <c r="G16" s="296">
        <f>SUM(G17:G19)</f>
        <v>450</v>
      </c>
      <c r="H16" s="296">
        <v>0</v>
      </c>
      <c r="I16" s="296">
        <v>0</v>
      </c>
      <c r="J16" s="297"/>
    </row>
    <row r="17" spans="1:10" ht="15.75">
      <c r="A17" s="1487"/>
      <c r="B17" s="1499"/>
      <c r="C17" s="202" t="s">
        <v>1032</v>
      </c>
      <c r="D17" s="298">
        <f>SUM(F17:I17)</f>
        <v>250</v>
      </c>
      <c r="E17" s="298">
        <v>0</v>
      </c>
      <c r="F17" s="299">
        <v>0</v>
      </c>
      <c r="G17" s="190">
        <f>G23+G25</f>
        <v>250</v>
      </c>
      <c r="H17" s="190">
        <v>0</v>
      </c>
      <c r="I17" s="190">
        <v>0</v>
      </c>
      <c r="J17" s="300"/>
    </row>
    <row r="18" spans="1:10" ht="15.75">
      <c r="A18" s="1477"/>
      <c r="B18" s="1501"/>
      <c r="C18" s="200" t="s">
        <v>376</v>
      </c>
      <c r="D18" s="301">
        <f>SUM(F18:I18)</f>
        <v>4100</v>
      </c>
      <c r="E18" s="301">
        <v>0</v>
      </c>
      <c r="F18" s="302">
        <f>F24+F27</f>
        <v>4000</v>
      </c>
      <c r="G18" s="191">
        <f>G29</f>
        <v>100</v>
      </c>
      <c r="H18" s="191">
        <v>0</v>
      </c>
      <c r="I18" s="191">
        <v>0</v>
      </c>
      <c r="J18" s="303"/>
    </row>
    <row r="19" spans="1:10" ht="16.5" thickBot="1">
      <c r="A19" s="1478"/>
      <c r="B19" s="1498"/>
      <c r="C19" s="304" t="s">
        <v>377</v>
      </c>
      <c r="D19" s="305">
        <f>SUM(F19:I19)</f>
        <v>100</v>
      </c>
      <c r="E19" s="305">
        <v>0</v>
      </c>
      <c r="F19" s="306">
        <v>0</v>
      </c>
      <c r="G19" s="201">
        <f>G31</f>
        <v>100</v>
      </c>
      <c r="H19" s="201">
        <v>0</v>
      </c>
      <c r="I19" s="201">
        <v>0</v>
      </c>
      <c r="J19" s="307"/>
    </row>
    <row r="20" spans="1:10" ht="15">
      <c r="A20" s="1476" t="s">
        <v>1033</v>
      </c>
      <c r="B20" s="1499"/>
      <c r="C20" s="1499"/>
      <c r="D20" s="1499"/>
      <c r="E20" s="1499"/>
      <c r="F20" s="1499"/>
      <c r="G20" s="1499"/>
      <c r="H20" s="1499"/>
      <c r="I20" s="1499"/>
      <c r="J20" s="1499"/>
    </row>
    <row r="21" spans="1:10" ht="15.75">
      <c r="A21" s="939" t="s">
        <v>1034</v>
      </c>
      <c r="B21" s="939"/>
      <c r="C21" s="939"/>
      <c r="D21" s="939"/>
      <c r="E21" s="939"/>
      <c r="F21" s="939"/>
      <c r="G21" s="939"/>
      <c r="H21" s="939"/>
      <c r="I21" s="939"/>
      <c r="J21" s="939"/>
    </row>
    <row r="22" spans="1:10" ht="36.75" customHeight="1">
      <c r="A22" s="888" t="s">
        <v>336</v>
      </c>
      <c r="B22" s="926" t="s">
        <v>1035</v>
      </c>
      <c r="C22" s="926"/>
      <c r="D22" s="926"/>
      <c r="E22" s="926"/>
      <c r="F22" s="926"/>
      <c r="G22" s="926"/>
      <c r="H22" s="926"/>
      <c r="I22" s="926"/>
      <c r="J22" s="927" t="s">
        <v>1036</v>
      </c>
    </row>
    <row r="23" spans="1:10" ht="55.5" customHeight="1">
      <c r="A23" s="888"/>
      <c r="B23" s="193" t="s">
        <v>1037</v>
      </c>
      <c r="C23" s="200" t="s">
        <v>169</v>
      </c>
      <c r="D23" s="280">
        <v>150</v>
      </c>
      <c r="E23" s="280"/>
      <c r="F23" s="191"/>
      <c r="G23" s="191">
        <v>150</v>
      </c>
      <c r="H23" s="193"/>
      <c r="I23" s="193"/>
      <c r="J23" s="927"/>
    </row>
    <row r="24" spans="1:10" ht="54.75" customHeight="1">
      <c r="A24" s="888"/>
      <c r="B24" s="193" t="s">
        <v>1038</v>
      </c>
      <c r="C24" s="200" t="s">
        <v>15</v>
      </c>
      <c r="D24" s="280">
        <v>2000</v>
      </c>
      <c r="E24" s="280"/>
      <c r="F24" s="191">
        <v>2000</v>
      </c>
      <c r="G24" s="191"/>
      <c r="H24" s="193"/>
      <c r="I24" s="193"/>
      <c r="J24" s="927"/>
    </row>
    <row r="25" spans="1:10" ht="39.75" customHeight="1">
      <c r="A25" s="888"/>
      <c r="B25" s="193" t="s">
        <v>1039</v>
      </c>
      <c r="C25" s="200" t="s">
        <v>169</v>
      </c>
      <c r="D25" s="280">
        <v>100</v>
      </c>
      <c r="E25" s="280"/>
      <c r="F25" s="191"/>
      <c r="G25" s="191">
        <v>100</v>
      </c>
      <c r="H25" s="193"/>
      <c r="I25" s="193"/>
      <c r="J25" s="927" t="s">
        <v>1036</v>
      </c>
    </row>
    <row r="26" spans="1:10" ht="36" customHeight="1">
      <c r="A26" s="1497" t="s">
        <v>337</v>
      </c>
      <c r="B26" s="926" t="s">
        <v>1040</v>
      </c>
      <c r="C26" s="926"/>
      <c r="D26" s="926"/>
      <c r="E26" s="926"/>
      <c r="F26" s="926"/>
      <c r="G26" s="926"/>
      <c r="H26" s="926"/>
      <c r="I26" s="926"/>
      <c r="J26" s="927"/>
    </row>
    <row r="27" spans="1:10" ht="51" customHeight="1">
      <c r="A27" s="1497"/>
      <c r="B27" s="193" t="s">
        <v>1041</v>
      </c>
      <c r="C27" s="200" t="s">
        <v>15</v>
      </c>
      <c r="D27" s="280">
        <v>2000</v>
      </c>
      <c r="E27" s="280"/>
      <c r="F27" s="191">
        <v>2000</v>
      </c>
      <c r="G27" s="191"/>
      <c r="H27" s="193"/>
      <c r="I27" s="193"/>
      <c r="J27" s="927"/>
    </row>
    <row r="28" spans="1:10" ht="36.75" customHeight="1">
      <c r="A28" s="1497" t="s">
        <v>338</v>
      </c>
      <c r="B28" s="926" t="s">
        <v>1042</v>
      </c>
      <c r="C28" s="926"/>
      <c r="D28" s="926"/>
      <c r="E28" s="926"/>
      <c r="F28" s="926"/>
      <c r="G28" s="926"/>
      <c r="H28" s="926"/>
      <c r="I28" s="926"/>
      <c r="J28" s="927"/>
    </row>
    <row r="29" spans="1:10" ht="54.75" customHeight="1">
      <c r="A29" s="1497"/>
      <c r="B29" s="193" t="s">
        <v>1043</v>
      </c>
      <c r="C29" s="200" t="s">
        <v>15</v>
      </c>
      <c r="D29" s="280">
        <v>100</v>
      </c>
      <c r="E29" s="280"/>
      <c r="F29" s="191"/>
      <c r="G29" s="191">
        <v>100</v>
      </c>
      <c r="H29" s="193"/>
      <c r="I29" s="193"/>
      <c r="J29" s="927"/>
    </row>
    <row r="30" spans="1:10" ht="36" customHeight="1">
      <c r="A30" s="1497" t="s">
        <v>339</v>
      </c>
      <c r="B30" s="926" t="s">
        <v>1044</v>
      </c>
      <c r="C30" s="926"/>
      <c r="D30" s="926"/>
      <c r="E30" s="926"/>
      <c r="F30" s="926"/>
      <c r="G30" s="926"/>
      <c r="H30" s="926"/>
      <c r="I30" s="926"/>
      <c r="J30" s="927"/>
    </row>
    <row r="31" spans="1:10" ht="54.75" customHeight="1">
      <c r="A31" s="1497"/>
      <c r="B31" s="193" t="s">
        <v>1045</v>
      </c>
      <c r="C31" s="200" t="s">
        <v>170</v>
      </c>
      <c r="D31" s="280">
        <v>100</v>
      </c>
      <c r="E31" s="280"/>
      <c r="F31" s="191"/>
      <c r="G31" s="191">
        <v>100</v>
      </c>
      <c r="H31" s="193"/>
      <c r="I31" s="193"/>
      <c r="J31" s="927"/>
    </row>
    <row r="32" spans="1:10" ht="21.75" customHeight="1" thickBot="1">
      <c r="A32" s="1052" t="s">
        <v>1046</v>
      </c>
      <c r="B32" s="828"/>
      <c r="C32" s="828"/>
      <c r="D32" s="828"/>
      <c r="E32" s="828"/>
      <c r="F32" s="828"/>
      <c r="G32" s="828"/>
      <c r="H32" s="828"/>
      <c r="I32" s="828"/>
      <c r="J32" s="1420"/>
    </row>
    <row r="33" spans="1:11" ht="16.5" thickBot="1">
      <c r="A33" s="1070" t="s">
        <v>1031</v>
      </c>
      <c r="B33" s="1071"/>
      <c r="C33" s="1486"/>
      <c r="D33" s="309">
        <f>SUM(D34:D38)</f>
        <v>31878</v>
      </c>
      <c r="E33" s="309">
        <v>0</v>
      </c>
      <c r="F33" s="296">
        <f>SUM(F34:F38)</f>
        <v>12000</v>
      </c>
      <c r="G33" s="296">
        <f>SUM(G34:G38)</f>
        <v>19878</v>
      </c>
      <c r="H33" s="296">
        <v>0</v>
      </c>
      <c r="I33" s="296">
        <v>0</v>
      </c>
      <c r="J33" s="32"/>
      <c r="K33" s="252"/>
    </row>
    <row r="34" spans="1:11" ht="15.75">
      <c r="A34" s="1487"/>
      <c r="B34" s="1488"/>
      <c r="C34" s="202" t="s">
        <v>218</v>
      </c>
      <c r="D34" s="310">
        <v>0</v>
      </c>
      <c r="E34" s="310">
        <f>E46+E47+E54+E65+E72+E74+E81+E83+E85</f>
        <v>0</v>
      </c>
      <c r="F34" s="310">
        <f>F46+F47+F54+F65+F72+F74+F81+F83+F85</f>
        <v>0</v>
      </c>
      <c r="G34" s="310">
        <v>0</v>
      </c>
      <c r="H34" s="310">
        <f>H46+H47+H54+H65+H72+H74+H81+H83+H85</f>
        <v>0</v>
      </c>
      <c r="I34" s="310">
        <f>I46+I47+I54+I65+I72+I74+I81+I83+I85</f>
        <v>0</v>
      </c>
      <c r="J34" s="311"/>
      <c r="K34" s="252"/>
    </row>
    <row r="35" spans="1:11" ht="15.75">
      <c r="A35" s="1477"/>
      <c r="B35" s="909"/>
      <c r="C35" s="200" t="s">
        <v>376</v>
      </c>
      <c r="D35" s="280">
        <f t="shared" ref="D35:I35" si="7">D42+D43+D48+D52+D58+D60+D61+D68+D77+D78+D80+D87+D88+D90+D92+D93+D95</f>
        <v>7070</v>
      </c>
      <c r="E35" s="280">
        <f t="shared" si="7"/>
        <v>0</v>
      </c>
      <c r="F35" s="280">
        <f t="shared" si="7"/>
        <v>0</v>
      </c>
      <c r="G35" s="280">
        <f t="shared" si="7"/>
        <v>7070</v>
      </c>
      <c r="H35" s="280">
        <f t="shared" si="7"/>
        <v>0</v>
      </c>
      <c r="I35" s="280">
        <f t="shared" si="7"/>
        <v>0</v>
      </c>
      <c r="J35" s="353"/>
      <c r="K35" s="252"/>
    </row>
    <row r="36" spans="1:11" ht="15.75">
      <c r="A36" s="1489"/>
      <c r="B36" s="1137"/>
      <c r="C36" s="200" t="s">
        <v>1027</v>
      </c>
      <c r="D36" s="280">
        <f t="shared" ref="D36:I36" si="8">D46+D47+D54+D65+D72+D74+D81+D83+D85</f>
        <v>2388</v>
      </c>
      <c r="E36" s="280">
        <f t="shared" si="8"/>
        <v>0</v>
      </c>
      <c r="F36" s="280">
        <f t="shared" si="8"/>
        <v>0</v>
      </c>
      <c r="G36" s="280">
        <f t="shared" si="8"/>
        <v>2388</v>
      </c>
      <c r="H36" s="280">
        <f t="shared" si="8"/>
        <v>0</v>
      </c>
      <c r="I36" s="280">
        <f t="shared" si="8"/>
        <v>0</v>
      </c>
      <c r="J36" s="353"/>
      <c r="K36" s="252"/>
    </row>
    <row r="37" spans="1:11" ht="15.75">
      <c r="A37" s="1477"/>
      <c r="B37" s="909"/>
      <c r="C37" s="200" t="s">
        <v>377</v>
      </c>
      <c r="D37" s="280">
        <f>D44+D50+D57+D62+D64+D67+D71+D96</f>
        <v>5570</v>
      </c>
      <c r="E37" s="280">
        <v>0</v>
      </c>
      <c r="F37" s="191">
        <v>0</v>
      </c>
      <c r="G37" s="191">
        <f>G44+G50+G57+G62+G64+G67+G71+G96</f>
        <v>5570</v>
      </c>
      <c r="H37" s="191">
        <v>0</v>
      </c>
      <c r="I37" s="191">
        <v>0</v>
      </c>
      <c r="J37" s="353"/>
      <c r="K37" s="252"/>
    </row>
    <row r="38" spans="1:11" ht="16.5" thickBot="1">
      <c r="A38" s="1478"/>
      <c r="B38" s="1479"/>
      <c r="C38" s="304" t="s">
        <v>1047</v>
      </c>
      <c r="D38" s="312">
        <f>D45+D51+D55+D69+D75+D82+D89</f>
        <v>16850</v>
      </c>
      <c r="E38" s="312">
        <v>0</v>
      </c>
      <c r="F38" s="201">
        <f>F51+F55+F69+F75+F82+F89</f>
        <v>12000</v>
      </c>
      <c r="G38" s="201">
        <f>G45</f>
        <v>4850</v>
      </c>
      <c r="H38" s="201">
        <v>0</v>
      </c>
      <c r="I38" s="201">
        <v>0</v>
      </c>
      <c r="J38" s="64"/>
      <c r="K38" s="252"/>
    </row>
    <row r="39" spans="1:11" ht="28.5" customHeight="1">
      <c r="A39" s="1476" t="s">
        <v>224</v>
      </c>
      <c r="B39" s="1476"/>
      <c r="C39" s="1476"/>
      <c r="D39" s="1476"/>
      <c r="E39" s="1476"/>
      <c r="F39" s="1476"/>
      <c r="G39" s="1476"/>
      <c r="H39" s="1476"/>
      <c r="I39" s="1476"/>
      <c r="J39" s="1476"/>
    </row>
    <row r="40" spans="1:11" ht="15.75">
      <c r="A40" s="939" t="s">
        <v>1048</v>
      </c>
      <c r="B40" s="939"/>
      <c r="C40" s="939"/>
      <c r="D40" s="939"/>
      <c r="E40" s="939"/>
      <c r="F40" s="939"/>
      <c r="G40" s="939"/>
      <c r="H40" s="939"/>
      <c r="I40" s="939"/>
      <c r="J40" s="939"/>
    </row>
    <row r="41" spans="1:11" ht="33" customHeight="1">
      <c r="A41" s="1493" t="s">
        <v>336</v>
      </c>
      <c r="B41" s="926" t="s">
        <v>1049</v>
      </c>
      <c r="C41" s="926"/>
      <c r="D41" s="926"/>
      <c r="E41" s="926"/>
      <c r="F41" s="926"/>
      <c r="G41" s="926"/>
      <c r="H41" s="926"/>
      <c r="I41" s="926"/>
      <c r="J41" s="927" t="s">
        <v>1050</v>
      </c>
    </row>
    <row r="42" spans="1:11" ht="102" customHeight="1">
      <c r="A42" s="1493"/>
      <c r="B42" s="193" t="s">
        <v>1051</v>
      </c>
      <c r="C42" s="200" t="s">
        <v>15</v>
      </c>
      <c r="D42" s="191">
        <v>240</v>
      </c>
      <c r="E42" s="191"/>
      <c r="F42" s="191"/>
      <c r="G42" s="191">
        <v>240</v>
      </c>
      <c r="H42" s="193"/>
      <c r="I42" s="193"/>
      <c r="J42" s="927"/>
    </row>
    <row r="43" spans="1:11" ht="30" customHeight="1">
      <c r="A43" s="1493"/>
      <c r="B43" s="1474" t="s">
        <v>1052</v>
      </c>
      <c r="C43" s="200" t="s">
        <v>1053</v>
      </c>
      <c r="D43" s="191">
        <v>4800</v>
      </c>
      <c r="E43" s="191"/>
      <c r="F43" s="191"/>
      <c r="G43" s="191">
        <v>4800</v>
      </c>
      <c r="H43" s="193"/>
      <c r="I43" s="193"/>
      <c r="J43" s="927"/>
    </row>
    <row r="44" spans="1:11" ht="30.75" customHeight="1">
      <c r="A44" s="1493"/>
      <c r="B44" s="1474"/>
      <c r="C44" s="200" t="s">
        <v>170</v>
      </c>
      <c r="D44" s="191">
        <v>4850</v>
      </c>
      <c r="E44" s="191"/>
      <c r="F44" s="191"/>
      <c r="G44" s="191">
        <v>4850</v>
      </c>
      <c r="H44" s="193"/>
      <c r="I44" s="193"/>
      <c r="J44" s="927"/>
    </row>
    <row r="45" spans="1:11" ht="21.75" customHeight="1">
      <c r="A45" s="1493"/>
      <c r="B45" s="926" t="s">
        <v>1039</v>
      </c>
      <c r="C45" s="200" t="s">
        <v>1029</v>
      </c>
      <c r="D45" s="191">
        <v>4850</v>
      </c>
      <c r="E45" s="191"/>
      <c r="F45" s="313"/>
      <c r="G45" s="191">
        <v>4850</v>
      </c>
      <c r="H45" s="193"/>
      <c r="I45" s="193"/>
      <c r="J45" s="927"/>
    </row>
    <row r="46" spans="1:11" ht="20.25" customHeight="1">
      <c r="A46" s="1493"/>
      <c r="B46" s="926"/>
      <c r="C46" s="200" t="s">
        <v>1027</v>
      </c>
      <c r="D46" s="314">
        <v>700</v>
      </c>
      <c r="E46" s="314"/>
      <c r="F46" s="315"/>
      <c r="G46" s="314">
        <v>700</v>
      </c>
      <c r="H46" s="193"/>
      <c r="I46" s="193"/>
      <c r="J46" s="927"/>
    </row>
    <row r="47" spans="1:11" ht="27" customHeight="1">
      <c r="A47" s="1493"/>
      <c r="B47" s="193" t="s">
        <v>1054</v>
      </c>
      <c r="C47" s="200" t="s">
        <v>1027</v>
      </c>
      <c r="D47" s="316">
        <v>528</v>
      </c>
      <c r="E47" s="316"/>
      <c r="F47" s="314"/>
      <c r="G47" s="314">
        <v>528</v>
      </c>
      <c r="H47" s="193"/>
      <c r="I47" s="193"/>
      <c r="J47" s="927"/>
    </row>
    <row r="48" spans="1:11" ht="39.75" customHeight="1">
      <c r="A48" s="1493"/>
      <c r="B48" s="193" t="s">
        <v>1055</v>
      </c>
      <c r="C48" s="200">
        <v>2013</v>
      </c>
      <c r="D48" s="316">
        <v>100</v>
      </c>
      <c r="E48" s="316"/>
      <c r="F48" s="314"/>
      <c r="G48" s="314">
        <v>100</v>
      </c>
      <c r="H48" s="193"/>
      <c r="I48" s="193"/>
      <c r="J48" s="927"/>
    </row>
    <row r="49" spans="1:10" ht="24" customHeight="1">
      <c r="A49" s="1493" t="s">
        <v>337</v>
      </c>
      <c r="B49" s="926" t="s">
        <v>244</v>
      </c>
      <c r="C49" s="926"/>
      <c r="D49" s="926"/>
      <c r="E49" s="926"/>
      <c r="F49" s="926"/>
      <c r="G49" s="926"/>
      <c r="H49" s="926"/>
      <c r="I49" s="926"/>
      <c r="J49" s="927"/>
    </row>
    <row r="50" spans="1:10" ht="36.75" customHeight="1">
      <c r="A50" s="1493"/>
      <c r="B50" s="193" t="s">
        <v>1056</v>
      </c>
      <c r="C50" s="200" t="s">
        <v>170</v>
      </c>
      <c r="D50" s="191">
        <v>80</v>
      </c>
      <c r="E50" s="191"/>
      <c r="F50" s="191"/>
      <c r="G50" s="191">
        <v>80</v>
      </c>
      <c r="H50" s="193"/>
      <c r="I50" s="193"/>
      <c r="J50" s="927"/>
    </row>
    <row r="51" spans="1:10" ht="39.75" customHeight="1">
      <c r="A51" s="1493"/>
      <c r="B51" s="193" t="s">
        <v>1057</v>
      </c>
      <c r="C51" s="200" t="s">
        <v>1029</v>
      </c>
      <c r="D51" s="191">
        <v>2000</v>
      </c>
      <c r="E51" s="191"/>
      <c r="F51" s="191">
        <v>2000</v>
      </c>
      <c r="G51" s="191"/>
      <c r="H51" s="193"/>
      <c r="I51" s="193"/>
      <c r="J51" s="927"/>
    </row>
    <row r="52" spans="1:10" ht="34.5" customHeight="1">
      <c r="A52" s="1493"/>
      <c r="B52" s="317" t="s">
        <v>1058</v>
      </c>
      <c r="C52" s="200" t="s">
        <v>15</v>
      </c>
      <c r="D52" s="191">
        <v>400</v>
      </c>
      <c r="E52" s="191"/>
      <c r="F52" s="125"/>
      <c r="G52" s="191">
        <v>400</v>
      </c>
      <c r="H52" s="193"/>
      <c r="I52" s="193"/>
      <c r="J52" s="927"/>
    </row>
    <row r="53" spans="1:10" ht="24" customHeight="1">
      <c r="A53" s="1490" t="s">
        <v>338</v>
      </c>
      <c r="B53" s="926" t="s">
        <v>248</v>
      </c>
      <c r="C53" s="926"/>
      <c r="D53" s="926"/>
      <c r="E53" s="926"/>
      <c r="F53" s="926"/>
      <c r="G53" s="926"/>
      <c r="H53" s="926"/>
      <c r="I53" s="926"/>
      <c r="J53" s="927"/>
    </row>
    <row r="54" spans="1:10" ht="36.75" customHeight="1">
      <c r="A54" s="1490"/>
      <c r="B54" s="318" t="s">
        <v>1059</v>
      </c>
      <c r="C54" s="319" t="s">
        <v>1027</v>
      </c>
      <c r="D54" s="314">
        <v>80</v>
      </c>
      <c r="E54" s="314"/>
      <c r="F54" s="314"/>
      <c r="G54" s="314">
        <v>80</v>
      </c>
      <c r="H54" s="318"/>
      <c r="I54" s="318"/>
      <c r="J54" s="927"/>
    </row>
    <row r="55" spans="1:10" ht="39" customHeight="1">
      <c r="A55" s="1490"/>
      <c r="B55" s="318" t="s">
        <v>1060</v>
      </c>
      <c r="C55" s="319" t="s">
        <v>1061</v>
      </c>
      <c r="D55" s="316">
        <v>2000</v>
      </c>
      <c r="E55" s="316"/>
      <c r="F55" s="314">
        <v>2000</v>
      </c>
      <c r="G55" s="320"/>
      <c r="H55" s="318"/>
      <c r="I55" s="318"/>
      <c r="J55" s="927"/>
    </row>
    <row r="56" spans="1:10" ht="42.75" customHeight="1">
      <c r="A56" s="1490" t="s">
        <v>339</v>
      </c>
      <c r="B56" s="1494" t="s">
        <v>1062</v>
      </c>
      <c r="C56" s="1495"/>
      <c r="D56" s="1495"/>
      <c r="E56" s="1495"/>
      <c r="F56" s="1495"/>
      <c r="G56" s="1495"/>
      <c r="H56" s="1495"/>
      <c r="I56" s="1496"/>
      <c r="J56" s="927"/>
    </row>
    <row r="57" spans="1:10" ht="33" customHeight="1">
      <c r="A57" s="1490"/>
      <c r="B57" s="318" t="s">
        <v>1063</v>
      </c>
      <c r="C57" s="319" t="s">
        <v>170</v>
      </c>
      <c r="D57" s="314">
        <v>80</v>
      </c>
      <c r="E57" s="314"/>
      <c r="F57" s="314"/>
      <c r="G57" s="314">
        <v>80</v>
      </c>
      <c r="H57" s="318"/>
      <c r="I57" s="318"/>
      <c r="J57" s="927"/>
    </row>
    <row r="58" spans="1:10" ht="51" customHeight="1">
      <c r="A58" s="1490"/>
      <c r="B58" s="318" t="s">
        <v>1064</v>
      </c>
      <c r="C58" s="319" t="s">
        <v>15</v>
      </c>
      <c r="D58" s="316">
        <v>200</v>
      </c>
      <c r="E58" s="316"/>
      <c r="F58" s="314"/>
      <c r="G58" s="314">
        <v>200</v>
      </c>
      <c r="H58" s="318"/>
      <c r="I58" s="318"/>
      <c r="J58" s="927" t="s">
        <v>1050</v>
      </c>
    </row>
    <row r="59" spans="1:10" ht="24" customHeight="1">
      <c r="A59" s="1490"/>
      <c r="B59" s="1492" t="s">
        <v>1065</v>
      </c>
      <c r="C59" s="1492"/>
      <c r="D59" s="1492"/>
      <c r="E59" s="1492"/>
      <c r="F59" s="1492"/>
      <c r="G59" s="1492"/>
      <c r="H59" s="1492"/>
      <c r="I59" s="1492"/>
      <c r="J59" s="927"/>
    </row>
    <row r="60" spans="1:10" ht="24" customHeight="1">
      <c r="A60" s="1490"/>
      <c r="B60" s="318" t="s">
        <v>1066</v>
      </c>
      <c r="C60" s="319" t="s">
        <v>15</v>
      </c>
      <c r="D60" s="316">
        <v>110</v>
      </c>
      <c r="E60" s="316"/>
      <c r="F60" s="314"/>
      <c r="G60" s="314">
        <v>110</v>
      </c>
      <c r="H60" s="318"/>
      <c r="I60" s="318"/>
      <c r="J60" s="927"/>
    </row>
    <row r="61" spans="1:10" ht="40.5" customHeight="1">
      <c r="A61" s="1490"/>
      <c r="B61" s="318" t="s">
        <v>1039</v>
      </c>
      <c r="C61" s="319" t="s">
        <v>15</v>
      </c>
      <c r="D61" s="314">
        <v>100</v>
      </c>
      <c r="E61" s="314"/>
      <c r="F61" s="314"/>
      <c r="G61" s="314">
        <v>100</v>
      </c>
      <c r="H61" s="318"/>
      <c r="I61" s="318"/>
      <c r="J61" s="927"/>
    </row>
    <row r="62" spans="1:10" ht="39" customHeight="1">
      <c r="A62" s="1490"/>
      <c r="B62" s="318" t="s">
        <v>1063</v>
      </c>
      <c r="C62" s="319" t="s">
        <v>170</v>
      </c>
      <c r="D62" s="316">
        <v>80</v>
      </c>
      <c r="E62" s="316"/>
      <c r="F62" s="314"/>
      <c r="G62" s="314">
        <v>80</v>
      </c>
      <c r="H62" s="318"/>
      <c r="I62" s="318"/>
      <c r="J62" s="927"/>
    </row>
    <row r="63" spans="1:10" ht="27" customHeight="1">
      <c r="A63" s="1490" t="s">
        <v>1067</v>
      </c>
      <c r="B63" s="1491" t="s">
        <v>1068</v>
      </c>
      <c r="C63" s="1491"/>
      <c r="D63" s="1491"/>
      <c r="E63" s="1491"/>
      <c r="F63" s="1491"/>
      <c r="G63" s="1491"/>
      <c r="H63" s="1491"/>
      <c r="I63" s="1491"/>
      <c r="J63" s="927"/>
    </row>
    <row r="64" spans="1:10" ht="42" customHeight="1">
      <c r="A64" s="1490"/>
      <c r="B64" s="318" t="s">
        <v>1059</v>
      </c>
      <c r="C64" s="319" t="s">
        <v>1069</v>
      </c>
      <c r="D64" s="314">
        <v>160</v>
      </c>
      <c r="E64" s="314"/>
      <c r="F64" s="314"/>
      <c r="G64" s="314">
        <v>160</v>
      </c>
      <c r="H64" s="318"/>
      <c r="I64" s="318"/>
      <c r="J64" s="927"/>
    </row>
    <row r="65" spans="1:10" ht="42" customHeight="1">
      <c r="A65" s="1490"/>
      <c r="B65" s="318" t="s">
        <v>1070</v>
      </c>
      <c r="C65" s="319" t="s">
        <v>1027</v>
      </c>
      <c r="D65" s="316">
        <v>200</v>
      </c>
      <c r="E65" s="316"/>
      <c r="F65" s="314"/>
      <c r="G65" s="314">
        <v>200</v>
      </c>
      <c r="H65" s="318"/>
      <c r="I65" s="318"/>
      <c r="J65" s="927"/>
    </row>
    <row r="66" spans="1:10" ht="39.75" customHeight="1">
      <c r="A66" s="1490" t="s">
        <v>1071</v>
      </c>
      <c r="B66" s="1491" t="s">
        <v>1072</v>
      </c>
      <c r="C66" s="1491"/>
      <c r="D66" s="1491"/>
      <c r="E66" s="1491"/>
      <c r="F66" s="1491"/>
      <c r="G66" s="1491"/>
      <c r="H66" s="1491"/>
      <c r="I66" s="1491"/>
      <c r="J66" s="927"/>
    </row>
    <row r="67" spans="1:10" ht="36.75" customHeight="1">
      <c r="A67" s="1490"/>
      <c r="B67" s="318" t="s">
        <v>1059</v>
      </c>
      <c r="C67" s="319" t="s">
        <v>170</v>
      </c>
      <c r="D67" s="316">
        <v>80</v>
      </c>
      <c r="E67" s="316"/>
      <c r="F67" s="314"/>
      <c r="G67" s="314">
        <v>80</v>
      </c>
      <c r="H67" s="318"/>
      <c r="I67" s="318"/>
      <c r="J67" s="927"/>
    </row>
    <row r="68" spans="1:10" ht="39.75" customHeight="1">
      <c r="A68" s="1490"/>
      <c r="B68" s="318" t="s">
        <v>1073</v>
      </c>
      <c r="C68" s="319" t="s">
        <v>15</v>
      </c>
      <c r="D68" s="316">
        <v>200</v>
      </c>
      <c r="E68" s="316"/>
      <c r="F68" s="314"/>
      <c r="G68" s="314">
        <v>200</v>
      </c>
      <c r="H68" s="318"/>
      <c r="I68" s="318"/>
      <c r="J68" s="927"/>
    </row>
    <row r="69" spans="1:10" ht="39.75" customHeight="1">
      <c r="A69" s="1490"/>
      <c r="B69" s="318" t="s">
        <v>1057</v>
      </c>
      <c r="C69" s="319" t="s">
        <v>1029</v>
      </c>
      <c r="D69" s="316">
        <v>2000</v>
      </c>
      <c r="E69" s="316"/>
      <c r="F69" s="314">
        <v>2000</v>
      </c>
      <c r="G69" s="320"/>
      <c r="H69" s="318"/>
      <c r="I69" s="318"/>
      <c r="J69" s="927"/>
    </row>
    <row r="70" spans="1:10" ht="27" customHeight="1">
      <c r="A70" s="1490" t="s">
        <v>1074</v>
      </c>
      <c r="B70" s="1491" t="s">
        <v>1075</v>
      </c>
      <c r="C70" s="1491"/>
      <c r="D70" s="1491"/>
      <c r="E70" s="1491"/>
      <c r="F70" s="1491"/>
      <c r="G70" s="1491"/>
      <c r="H70" s="1491"/>
      <c r="I70" s="1491"/>
      <c r="J70" s="927"/>
    </row>
    <row r="71" spans="1:10" ht="39" customHeight="1">
      <c r="A71" s="1490"/>
      <c r="B71" s="318" t="s">
        <v>1059</v>
      </c>
      <c r="C71" s="319" t="s">
        <v>170</v>
      </c>
      <c r="D71" s="314">
        <v>160</v>
      </c>
      <c r="E71" s="314"/>
      <c r="F71" s="314"/>
      <c r="G71" s="314">
        <v>160</v>
      </c>
      <c r="H71" s="318"/>
      <c r="I71" s="318"/>
      <c r="J71" s="927"/>
    </row>
    <row r="72" spans="1:10" ht="33.75" customHeight="1">
      <c r="A72" s="1490"/>
      <c r="B72" s="318" t="s">
        <v>1076</v>
      </c>
      <c r="C72" s="319" t="s">
        <v>1027</v>
      </c>
      <c r="D72" s="314">
        <v>100</v>
      </c>
      <c r="E72" s="314"/>
      <c r="F72" s="314"/>
      <c r="G72" s="314">
        <v>100</v>
      </c>
      <c r="H72" s="318"/>
      <c r="I72" s="318"/>
      <c r="J72" s="927"/>
    </row>
    <row r="73" spans="1:10" ht="15.75">
      <c r="A73" s="1490" t="s">
        <v>1077</v>
      </c>
      <c r="B73" s="1492" t="s">
        <v>264</v>
      </c>
      <c r="C73" s="1492"/>
      <c r="D73" s="1492"/>
      <c r="E73" s="1492"/>
      <c r="F73" s="1492"/>
      <c r="G73" s="1492"/>
      <c r="H73" s="1492"/>
      <c r="I73" s="1492"/>
      <c r="J73" s="927"/>
    </row>
    <row r="74" spans="1:10" ht="42" customHeight="1">
      <c r="A74" s="1490"/>
      <c r="B74" s="318" t="s">
        <v>1063</v>
      </c>
      <c r="C74" s="319" t="s">
        <v>1027</v>
      </c>
      <c r="D74" s="316">
        <v>80</v>
      </c>
      <c r="E74" s="316"/>
      <c r="F74" s="314"/>
      <c r="G74" s="314">
        <v>80</v>
      </c>
      <c r="H74" s="318"/>
      <c r="I74" s="318"/>
      <c r="J74" s="927"/>
    </row>
    <row r="75" spans="1:10" ht="52.5" customHeight="1">
      <c r="A75" s="1490"/>
      <c r="B75" s="318" t="s">
        <v>1078</v>
      </c>
      <c r="C75" s="319" t="s">
        <v>1029</v>
      </c>
      <c r="D75" s="316">
        <v>2000</v>
      </c>
      <c r="E75" s="316"/>
      <c r="F75" s="314">
        <v>2000</v>
      </c>
      <c r="G75" s="314"/>
      <c r="H75" s="318"/>
      <c r="I75" s="318"/>
      <c r="J75" s="927" t="s">
        <v>1050</v>
      </c>
    </row>
    <row r="76" spans="1:10" ht="15.75">
      <c r="A76" s="1490"/>
      <c r="B76" s="1492" t="s">
        <v>1079</v>
      </c>
      <c r="C76" s="1492"/>
      <c r="D76" s="1492"/>
      <c r="E76" s="1492"/>
      <c r="F76" s="1492"/>
      <c r="G76" s="1492"/>
      <c r="H76" s="1492"/>
      <c r="I76" s="1492"/>
      <c r="J76" s="927"/>
    </row>
    <row r="77" spans="1:10" ht="37.5" customHeight="1">
      <c r="A77" s="1490"/>
      <c r="B77" s="318" t="s">
        <v>1080</v>
      </c>
      <c r="C77" s="319" t="s">
        <v>15</v>
      </c>
      <c r="D77" s="316">
        <v>80</v>
      </c>
      <c r="E77" s="316"/>
      <c r="F77" s="314"/>
      <c r="G77" s="314">
        <v>80</v>
      </c>
      <c r="H77" s="318"/>
      <c r="I77" s="318"/>
      <c r="J77" s="927"/>
    </row>
    <row r="78" spans="1:10" ht="31.5" customHeight="1">
      <c r="A78" s="1490"/>
      <c r="B78" s="318" t="s">
        <v>1081</v>
      </c>
      <c r="C78" s="319" t="s">
        <v>15</v>
      </c>
      <c r="D78" s="316">
        <v>100</v>
      </c>
      <c r="E78" s="316"/>
      <c r="F78" s="320"/>
      <c r="G78" s="314">
        <v>100</v>
      </c>
      <c r="H78" s="318"/>
      <c r="I78" s="318"/>
      <c r="J78" s="927"/>
    </row>
    <row r="79" spans="1:10" ht="15.75">
      <c r="A79" s="1490" t="s">
        <v>1082</v>
      </c>
      <c r="B79" s="1491" t="s">
        <v>267</v>
      </c>
      <c r="C79" s="1491"/>
      <c r="D79" s="1491"/>
      <c r="E79" s="1491"/>
      <c r="F79" s="1491"/>
      <c r="G79" s="1491"/>
      <c r="H79" s="1491"/>
      <c r="I79" s="1491"/>
      <c r="J79" s="927"/>
    </row>
    <row r="80" spans="1:10" ht="39.75" customHeight="1">
      <c r="A80" s="1490"/>
      <c r="B80" s="318" t="s">
        <v>1059</v>
      </c>
      <c r="C80" s="319" t="s">
        <v>15</v>
      </c>
      <c r="D80" s="316">
        <v>80</v>
      </c>
      <c r="E80" s="316"/>
      <c r="F80" s="314"/>
      <c r="G80" s="314">
        <v>80</v>
      </c>
      <c r="H80" s="318"/>
      <c r="I80" s="318"/>
      <c r="J80" s="927"/>
    </row>
    <row r="81" spans="1:10" ht="52.5" customHeight="1">
      <c r="A81" s="1490"/>
      <c r="B81" s="318" t="s">
        <v>1083</v>
      </c>
      <c r="C81" s="319" t="s">
        <v>1027</v>
      </c>
      <c r="D81" s="316">
        <v>400</v>
      </c>
      <c r="E81" s="316"/>
      <c r="F81" s="314"/>
      <c r="G81" s="314">
        <v>400</v>
      </c>
      <c r="H81" s="318"/>
      <c r="I81" s="318"/>
      <c r="J81" s="927"/>
    </row>
    <row r="82" spans="1:10" ht="51.75" customHeight="1">
      <c r="A82" s="1490"/>
      <c r="B82" s="318" t="s">
        <v>1078</v>
      </c>
      <c r="C82" s="319" t="s">
        <v>1029</v>
      </c>
      <c r="D82" s="316">
        <v>2000</v>
      </c>
      <c r="E82" s="316"/>
      <c r="F82" s="314">
        <v>2000</v>
      </c>
      <c r="G82" s="314"/>
      <c r="H82" s="318"/>
      <c r="I82" s="318"/>
      <c r="J82" s="927"/>
    </row>
    <row r="83" spans="1:10" ht="15.75">
      <c r="A83" s="1490"/>
      <c r="B83" s="318" t="s">
        <v>1084</v>
      </c>
      <c r="C83" s="319" t="s">
        <v>1027</v>
      </c>
      <c r="D83" s="316">
        <v>200</v>
      </c>
      <c r="E83" s="316"/>
      <c r="F83" s="320"/>
      <c r="G83" s="314">
        <v>200</v>
      </c>
      <c r="H83" s="318"/>
      <c r="I83" s="318"/>
      <c r="J83" s="927"/>
    </row>
    <row r="84" spans="1:10" ht="28.5" customHeight="1">
      <c r="A84" s="1490" t="s">
        <v>1085</v>
      </c>
      <c r="B84" s="1491" t="s">
        <v>286</v>
      </c>
      <c r="C84" s="1491"/>
      <c r="D84" s="1491"/>
      <c r="E84" s="1491"/>
      <c r="F84" s="1491"/>
      <c r="G84" s="1491"/>
      <c r="H84" s="1491"/>
      <c r="I84" s="1491"/>
      <c r="J84" s="927"/>
    </row>
    <row r="85" spans="1:10" ht="33" customHeight="1">
      <c r="A85" s="1490"/>
      <c r="B85" s="318" t="s">
        <v>1086</v>
      </c>
      <c r="C85" s="319" t="s">
        <v>1027</v>
      </c>
      <c r="D85" s="316">
        <v>100</v>
      </c>
      <c r="E85" s="316"/>
      <c r="F85" s="314"/>
      <c r="G85" s="314">
        <v>100</v>
      </c>
      <c r="H85" s="318"/>
      <c r="I85" s="318"/>
      <c r="J85" s="927"/>
    </row>
    <row r="86" spans="1:10" ht="36" customHeight="1">
      <c r="A86" s="1490" t="s">
        <v>1087</v>
      </c>
      <c r="B86" s="1491" t="s">
        <v>1088</v>
      </c>
      <c r="C86" s="1491"/>
      <c r="D86" s="1491"/>
      <c r="E86" s="1491"/>
      <c r="F86" s="1491"/>
      <c r="G86" s="1491"/>
      <c r="H86" s="1491"/>
      <c r="I86" s="1491"/>
      <c r="J86" s="927"/>
    </row>
    <row r="87" spans="1:10" ht="39.75" customHeight="1">
      <c r="A87" s="1490"/>
      <c r="B87" s="318" t="s">
        <v>1089</v>
      </c>
      <c r="C87" s="319" t="s">
        <v>15</v>
      </c>
      <c r="D87" s="316">
        <v>100</v>
      </c>
      <c r="E87" s="316"/>
      <c r="F87" s="314"/>
      <c r="G87" s="314">
        <v>100</v>
      </c>
      <c r="H87" s="318"/>
      <c r="I87" s="318"/>
      <c r="J87" s="927"/>
    </row>
    <row r="88" spans="1:10" ht="54.75" customHeight="1">
      <c r="A88" s="1490"/>
      <c r="B88" s="318" t="s">
        <v>1090</v>
      </c>
      <c r="C88" s="319" t="s">
        <v>15</v>
      </c>
      <c r="D88" s="316">
        <v>200</v>
      </c>
      <c r="E88" s="316"/>
      <c r="F88" s="314"/>
      <c r="G88" s="314">
        <v>200</v>
      </c>
      <c r="H88" s="318"/>
      <c r="I88" s="318"/>
      <c r="J88" s="927"/>
    </row>
    <row r="89" spans="1:10" ht="48.75" customHeight="1">
      <c r="A89" s="1490"/>
      <c r="B89" s="318" t="s">
        <v>1078</v>
      </c>
      <c r="C89" s="319" t="s">
        <v>1029</v>
      </c>
      <c r="D89" s="316">
        <v>2000</v>
      </c>
      <c r="E89" s="316"/>
      <c r="F89" s="314">
        <v>2000</v>
      </c>
      <c r="G89" s="314"/>
      <c r="H89" s="318"/>
      <c r="I89" s="318"/>
      <c r="J89" s="927"/>
    </row>
    <row r="90" spans="1:10" ht="21.75" customHeight="1">
      <c r="A90" s="1490"/>
      <c r="B90" s="318" t="s">
        <v>1091</v>
      </c>
      <c r="C90" s="319" t="s">
        <v>15</v>
      </c>
      <c r="D90" s="316">
        <v>80</v>
      </c>
      <c r="E90" s="316"/>
      <c r="F90" s="320"/>
      <c r="G90" s="314">
        <v>80</v>
      </c>
      <c r="H90" s="318"/>
      <c r="I90" s="318"/>
      <c r="J90" s="927"/>
    </row>
    <row r="91" spans="1:10" ht="39" customHeight="1">
      <c r="A91" s="1490" t="s">
        <v>1092</v>
      </c>
      <c r="B91" s="1491" t="s">
        <v>1093</v>
      </c>
      <c r="C91" s="1491"/>
      <c r="D91" s="1491"/>
      <c r="E91" s="1491"/>
      <c r="F91" s="1491"/>
      <c r="G91" s="1491"/>
      <c r="H91" s="1491"/>
      <c r="I91" s="1491"/>
      <c r="J91" s="927" t="s">
        <v>1094</v>
      </c>
    </row>
    <row r="92" spans="1:10" ht="42" customHeight="1">
      <c r="A92" s="1490"/>
      <c r="B92" s="318" t="s">
        <v>1095</v>
      </c>
      <c r="C92" s="319" t="s">
        <v>15</v>
      </c>
      <c r="D92" s="316">
        <v>100</v>
      </c>
      <c r="E92" s="316"/>
      <c r="F92" s="314"/>
      <c r="G92" s="314">
        <v>100</v>
      </c>
      <c r="H92" s="318"/>
      <c r="I92" s="318"/>
      <c r="J92" s="927"/>
    </row>
    <row r="93" spans="1:10" ht="27.75" customHeight="1">
      <c r="A93" s="1490"/>
      <c r="B93" s="318" t="s">
        <v>1091</v>
      </c>
      <c r="C93" s="319" t="s">
        <v>15</v>
      </c>
      <c r="D93" s="316">
        <v>80</v>
      </c>
      <c r="E93" s="316"/>
      <c r="F93" s="314"/>
      <c r="G93" s="314">
        <v>80</v>
      </c>
      <c r="H93" s="318"/>
      <c r="I93" s="318"/>
      <c r="J93" s="927"/>
    </row>
    <row r="94" spans="1:10" ht="27.75" customHeight="1">
      <c r="A94" s="1490" t="s">
        <v>1096</v>
      </c>
      <c r="B94" s="1491" t="s">
        <v>294</v>
      </c>
      <c r="C94" s="1491"/>
      <c r="D94" s="1491"/>
      <c r="E94" s="1491"/>
      <c r="F94" s="1491"/>
      <c r="G94" s="1491"/>
      <c r="H94" s="1491"/>
      <c r="I94" s="1491"/>
      <c r="J94" s="927"/>
    </row>
    <row r="95" spans="1:10" ht="40.5" customHeight="1">
      <c r="A95" s="1490"/>
      <c r="B95" s="318" t="s">
        <v>1039</v>
      </c>
      <c r="C95" s="319" t="s">
        <v>15</v>
      </c>
      <c r="D95" s="314">
        <v>100</v>
      </c>
      <c r="E95" s="314"/>
      <c r="F95" s="314"/>
      <c r="G95" s="314">
        <v>100</v>
      </c>
      <c r="H95" s="318"/>
      <c r="I95" s="318"/>
      <c r="J95" s="927"/>
    </row>
    <row r="96" spans="1:10" ht="21.75" customHeight="1">
      <c r="A96" s="1490"/>
      <c r="B96" s="193" t="s">
        <v>1091</v>
      </c>
      <c r="C96" s="200" t="s">
        <v>170</v>
      </c>
      <c r="D96" s="191">
        <v>80</v>
      </c>
      <c r="E96" s="191"/>
      <c r="F96" s="191"/>
      <c r="G96" s="191">
        <v>80</v>
      </c>
      <c r="H96" s="193"/>
      <c r="I96" s="193"/>
      <c r="J96" s="927"/>
    </row>
    <row r="97" spans="1:11" ht="16.5" thickBot="1">
      <c r="A97" s="1469" t="s">
        <v>1097</v>
      </c>
      <c r="B97" s="1172"/>
      <c r="C97" s="1172"/>
      <c r="D97" s="1172"/>
      <c r="E97" s="1172"/>
      <c r="F97" s="1172"/>
      <c r="G97" s="1172"/>
      <c r="H97" s="1172"/>
      <c r="I97" s="1172"/>
      <c r="J97" s="1470"/>
    </row>
    <row r="98" spans="1:11" ht="16.5" thickBot="1">
      <c r="A98" s="1070" t="s">
        <v>1098</v>
      </c>
      <c r="B98" s="1071"/>
      <c r="C98" s="1486"/>
      <c r="D98" s="321">
        <f>SUM(D99:D103)</f>
        <v>780</v>
      </c>
      <c r="E98" s="321">
        <v>0</v>
      </c>
      <c r="F98" s="296">
        <f>SUM(F99:F103)</f>
        <v>250</v>
      </c>
      <c r="G98" s="296">
        <f>SUM(G99:G103)</f>
        <v>25</v>
      </c>
      <c r="H98" s="296">
        <f>SUM(H99:H103)</f>
        <v>505</v>
      </c>
      <c r="I98" s="296">
        <v>0</v>
      </c>
      <c r="J98" s="322"/>
      <c r="K98" s="252"/>
    </row>
    <row r="99" spans="1:11" ht="15.75">
      <c r="A99" s="1487"/>
      <c r="B99" s="1488"/>
      <c r="C99" s="202" t="s">
        <v>218</v>
      </c>
      <c r="D99" s="190">
        <v>0</v>
      </c>
      <c r="E99" s="190">
        <v>0</v>
      </c>
      <c r="F99" s="190">
        <v>0</v>
      </c>
      <c r="G99" s="190">
        <v>0</v>
      </c>
      <c r="H99" s="190">
        <v>0</v>
      </c>
      <c r="I99" s="190">
        <f t="shared" ref="I99" si="9">I105+I106</f>
        <v>0</v>
      </c>
      <c r="J99" s="311"/>
      <c r="K99" s="252"/>
    </row>
    <row r="100" spans="1:11" ht="15.75">
      <c r="A100" s="1477"/>
      <c r="B100" s="909"/>
      <c r="C100" s="200" t="s">
        <v>376</v>
      </c>
      <c r="D100" s="191">
        <f>D112+D113+D105+D106</f>
        <v>370</v>
      </c>
      <c r="E100" s="191">
        <f t="shared" ref="E100:I100" si="10">E112+E113+E105+E106</f>
        <v>0</v>
      </c>
      <c r="F100" s="191">
        <f t="shared" si="10"/>
        <v>200</v>
      </c>
      <c r="G100" s="191">
        <f t="shared" si="10"/>
        <v>25</v>
      </c>
      <c r="H100" s="191">
        <f t="shared" si="10"/>
        <v>145</v>
      </c>
      <c r="I100" s="191">
        <f t="shared" si="10"/>
        <v>0</v>
      </c>
      <c r="J100" s="353"/>
      <c r="K100" s="252"/>
    </row>
    <row r="101" spans="1:11" ht="15.75">
      <c r="A101" s="1489"/>
      <c r="B101" s="1137"/>
      <c r="C101" s="200" t="s">
        <v>1028</v>
      </c>
      <c r="D101" s="191">
        <f>D109+D119+D121</f>
        <v>260</v>
      </c>
      <c r="E101" s="191">
        <f t="shared" ref="E101:I101" si="11">E109+E119+E121</f>
        <v>0</v>
      </c>
      <c r="F101" s="191">
        <f t="shared" si="11"/>
        <v>50</v>
      </c>
      <c r="G101" s="191">
        <f t="shared" si="11"/>
        <v>0</v>
      </c>
      <c r="H101" s="191">
        <f t="shared" si="11"/>
        <v>210</v>
      </c>
      <c r="I101" s="191">
        <f t="shared" si="11"/>
        <v>0</v>
      </c>
      <c r="J101" s="353"/>
      <c r="K101" s="252"/>
    </row>
    <row r="102" spans="1:11" ht="15.75">
      <c r="A102" s="1477"/>
      <c r="B102" s="909"/>
      <c r="C102" s="200" t="s">
        <v>377</v>
      </c>
      <c r="D102" s="191">
        <f>D117+D114</f>
        <v>120</v>
      </c>
      <c r="E102" s="191">
        <v>0</v>
      </c>
      <c r="F102" s="191">
        <f t="shared" ref="F102:G102" si="12">F117+F114</f>
        <v>0</v>
      </c>
      <c r="G102" s="191">
        <f t="shared" si="12"/>
        <v>0</v>
      </c>
      <c r="H102" s="191">
        <f>H117+H114</f>
        <v>120</v>
      </c>
      <c r="I102" s="191">
        <v>0</v>
      </c>
      <c r="J102" s="353"/>
      <c r="K102" s="252"/>
    </row>
    <row r="103" spans="1:11" ht="16.5" thickBot="1">
      <c r="A103" s="1478"/>
      <c r="B103" s="1479"/>
      <c r="C103" s="304" t="s">
        <v>1047</v>
      </c>
      <c r="D103" s="201">
        <f>D115</f>
        <v>30</v>
      </c>
      <c r="E103" s="201">
        <v>0</v>
      </c>
      <c r="F103" s="201">
        <f>F115</f>
        <v>0</v>
      </c>
      <c r="G103" s="201">
        <f>G115</f>
        <v>0</v>
      </c>
      <c r="H103" s="201">
        <f>H115</f>
        <v>30</v>
      </c>
      <c r="I103" s="201">
        <v>0</v>
      </c>
      <c r="J103" s="64"/>
      <c r="K103" s="252"/>
    </row>
    <row r="104" spans="1:11" ht="15.75">
      <c r="A104" s="1476" t="s">
        <v>1099</v>
      </c>
      <c r="B104" s="1476"/>
      <c r="C104" s="1476"/>
      <c r="D104" s="1476"/>
      <c r="E104" s="1476"/>
      <c r="F104" s="1476"/>
      <c r="G104" s="1476"/>
      <c r="H104" s="1476"/>
      <c r="I104" s="1476"/>
      <c r="J104" s="1476"/>
    </row>
    <row r="105" spans="1:11" ht="31.5">
      <c r="A105" s="308" t="s">
        <v>7</v>
      </c>
      <c r="B105" s="193" t="s">
        <v>1100</v>
      </c>
      <c r="C105" s="200" t="s">
        <v>15</v>
      </c>
      <c r="D105" s="280">
        <v>200</v>
      </c>
      <c r="E105" s="280"/>
      <c r="F105" s="191">
        <v>170</v>
      </c>
      <c r="G105" s="191">
        <v>15</v>
      </c>
      <c r="H105" s="191">
        <v>15</v>
      </c>
      <c r="I105" s="191"/>
      <c r="J105" s="1483" t="s">
        <v>1101</v>
      </c>
    </row>
    <row r="106" spans="1:11" ht="31.5">
      <c r="A106" s="308" t="s">
        <v>13</v>
      </c>
      <c r="B106" s="193" t="s">
        <v>1102</v>
      </c>
      <c r="C106" s="200" t="s">
        <v>15</v>
      </c>
      <c r="D106" s="191">
        <v>50</v>
      </c>
      <c r="E106" s="191"/>
      <c r="F106" s="191">
        <v>30</v>
      </c>
      <c r="G106" s="191">
        <v>10</v>
      </c>
      <c r="H106" s="191">
        <v>10</v>
      </c>
      <c r="I106" s="191"/>
      <c r="J106" s="1484"/>
    </row>
    <row r="107" spans="1:11" ht="15.75">
      <c r="A107" s="1485" t="s">
        <v>1103</v>
      </c>
      <c r="B107" s="1485"/>
      <c r="C107" s="1485"/>
      <c r="D107" s="1485"/>
      <c r="E107" s="1485"/>
      <c r="F107" s="1485"/>
      <c r="G107" s="1485"/>
      <c r="H107" s="1485"/>
      <c r="I107" s="1485"/>
      <c r="J107" s="1485"/>
    </row>
    <row r="108" spans="1:11" ht="149.25" customHeight="1">
      <c r="A108" s="927" t="s">
        <v>41</v>
      </c>
      <c r="B108" s="359" t="s">
        <v>1104</v>
      </c>
      <c r="C108" s="200" t="s">
        <v>1105</v>
      </c>
      <c r="D108" s="323"/>
      <c r="E108" s="323"/>
      <c r="F108" s="324"/>
      <c r="G108" s="324"/>
      <c r="H108" s="324"/>
      <c r="I108" s="254"/>
      <c r="J108" s="308" t="s">
        <v>1106</v>
      </c>
    </row>
    <row r="109" spans="1:11" ht="31.5">
      <c r="A109" s="927"/>
      <c r="B109" s="193" t="s">
        <v>1107</v>
      </c>
      <c r="C109" s="200" t="s">
        <v>1028</v>
      </c>
      <c r="D109" s="280">
        <v>160</v>
      </c>
      <c r="E109" s="280"/>
      <c r="F109" s="280">
        <v>50</v>
      </c>
      <c r="G109" s="254"/>
      <c r="H109" s="254">
        <v>110</v>
      </c>
      <c r="I109" s="254"/>
      <c r="J109" s="200" t="s">
        <v>1108</v>
      </c>
    </row>
    <row r="110" spans="1:11" ht="119.25" customHeight="1">
      <c r="A110" s="308" t="s">
        <v>43</v>
      </c>
      <c r="B110" s="359" t="s">
        <v>1109</v>
      </c>
      <c r="C110" s="200" t="s">
        <v>1105</v>
      </c>
      <c r="D110" s="324"/>
      <c r="E110" s="324"/>
      <c r="F110" s="324"/>
      <c r="G110" s="324"/>
      <c r="H110" s="324"/>
      <c r="I110" s="254"/>
      <c r="J110" s="927" t="s">
        <v>1106</v>
      </c>
    </row>
    <row r="111" spans="1:11" ht="37.5" customHeight="1">
      <c r="A111" s="927" t="s">
        <v>45</v>
      </c>
      <c r="B111" s="193" t="s">
        <v>1110</v>
      </c>
      <c r="C111" s="200" t="s">
        <v>1105</v>
      </c>
      <c r="D111" s="324"/>
      <c r="E111" s="324"/>
      <c r="F111" s="324"/>
      <c r="G111" s="324"/>
      <c r="H111" s="324"/>
      <c r="I111" s="254"/>
      <c r="J111" s="927"/>
    </row>
    <row r="112" spans="1:11" ht="27" customHeight="1">
      <c r="A112" s="927"/>
      <c r="B112" s="193" t="s">
        <v>1111</v>
      </c>
      <c r="C112" s="200" t="s">
        <v>207</v>
      </c>
      <c r="D112" s="191">
        <v>70</v>
      </c>
      <c r="E112" s="191"/>
      <c r="F112" s="191"/>
      <c r="G112" s="191"/>
      <c r="H112" s="191">
        <v>70</v>
      </c>
      <c r="I112" s="191"/>
      <c r="J112" s="200" t="s">
        <v>1108</v>
      </c>
    </row>
    <row r="113" spans="1:11" ht="34.5" customHeight="1">
      <c r="A113" s="927"/>
      <c r="B113" s="193" t="s">
        <v>1112</v>
      </c>
      <c r="C113" s="200" t="s">
        <v>15</v>
      </c>
      <c r="D113" s="191">
        <v>50</v>
      </c>
      <c r="E113" s="191"/>
      <c r="F113" s="191"/>
      <c r="G113" s="191"/>
      <c r="H113" s="191">
        <v>50</v>
      </c>
      <c r="I113" s="191"/>
      <c r="J113" s="927" t="s">
        <v>1113</v>
      </c>
    </row>
    <row r="114" spans="1:11" ht="42.75" customHeight="1">
      <c r="A114" s="927"/>
      <c r="B114" s="193" t="s">
        <v>1114</v>
      </c>
      <c r="C114" s="200" t="s">
        <v>170</v>
      </c>
      <c r="D114" s="191">
        <v>50</v>
      </c>
      <c r="E114" s="191"/>
      <c r="F114" s="191"/>
      <c r="G114" s="191"/>
      <c r="H114" s="191">
        <v>50</v>
      </c>
      <c r="I114" s="191"/>
      <c r="J114" s="927"/>
    </row>
    <row r="115" spans="1:11" ht="42" customHeight="1">
      <c r="A115" s="927"/>
      <c r="B115" s="193" t="s">
        <v>1115</v>
      </c>
      <c r="C115" s="200" t="s">
        <v>1029</v>
      </c>
      <c r="D115" s="191">
        <v>30</v>
      </c>
      <c r="E115" s="191"/>
      <c r="F115" s="191"/>
      <c r="G115" s="191"/>
      <c r="H115" s="191">
        <v>30</v>
      </c>
      <c r="I115" s="191"/>
      <c r="J115" s="927"/>
    </row>
    <row r="116" spans="1:11" ht="60.75" customHeight="1">
      <c r="A116" s="308" t="s">
        <v>47</v>
      </c>
      <c r="B116" s="359" t="s">
        <v>1116</v>
      </c>
      <c r="C116" s="200" t="s">
        <v>1105</v>
      </c>
      <c r="D116" s="324"/>
      <c r="E116" s="324"/>
      <c r="F116" s="324"/>
      <c r="G116" s="324"/>
      <c r="H116" s="324"/>
      <c r="I116" s="254"/>
      <c r="J116" s="308" t="s">
        <v>1106</v>
      </c>
    </row>
    <row r="117" spans="1:11" ht="37.5" customHeight="1">
      <c r="A117" s="359"/>
      <c r="B117" s="359" t="s">
        <v>1117</v>
      </c>
      <c r="C117" s="200" t="s">
        <v>1118</v>
      </c>
      <c r="D117" s="280">
        <v>70</v>
      </c>
      <c r="E117" s="280"/>
      <c r="F117" s="254"/>
      <c r="G117" s="254"/>
      <c r="H117" s="254">
        <v>70</v>
      </c>
      <c r="I117" s="254"/>
      <c r="J117" s="200" t="s">
        <v>1119</v>
      </c>
    </row>
    <row r="118" spans="1:11" ht="60.75" customHeight="1">
      <c r="A118" s="927" t="s">
        <v>195</v>
      </c>
      <c r="B118" s="193" t="s">
        <v>1120</v>
      </c>
      <c r="C118" s="888" t="s">
        <v>1028</v>
      </c>
      <c r="D118" s="324"/>
      <c r="E118" s="324"/>
      <c r="F118" s="324"/>
      <c r="G118" s="324"/>
      <c r="H118" s="324"/>
      <c r="I118" s="254"/>
      <c r="J118" s="325" t="s">
        <v>1106</v>
      </c>
    </row>
    <row r="119" spans="1:11" ht="33.75" customHeight="1">
      <c r="A119" s="927"/>
      <c r="B119" s="359" t="s">
        <v>1121</v>
      </c>
      <c r="C119" s="888"/>
      <c r="D119" s="323">
        <v>50</v>
      </c>
      <c r="E119" s="323"/>
      <c r="F119" s="326"/>
      <c r="G119" s="326"/>
      <c r="H119" s="326">
        <v>50</v>
      </c>
      <c r="I119" s="254"/>
      <c r="J119" s="200" t="s">
        <v>1108</v>
      </c>
    </row>
    <row r="120" spans="1:11" ht="60.75" customHeight="1">
      <c r="A120" s="927" t="s">
        <v>196</v>
      </c>
      <c r="B120" s="359" t="s">
        <v>1122</v>
      </c>
      <c r="C120" s="888" t="s">
        <v>1028</v>
      </c>
      <c r="D120" s="326"/>
      <c r="E120" s="326"/>
      <c r="F120" s="326"/>
      <c r="G120" s="326"/>
      <c r="H120" s="326"/>
      <c r="I120" s="280"/>
      <c r="J120" s="200" t="s">
        <v>1106</v>
      </c>
    </row>
    <row r="121" spans="1:11" ht="37.5" customHeight="1">
      <c r="A121" s="927"/>
      <c r="B121" s="359" t="s">
        <v>1117</v>
      </c>
      <c r="C121" s="888"/>
      <c r="D121" s="326">
        <v>50</v>
      </c>
      <c r="E121" s="326"/>
      <c r="F121" s="326"/>
      <c r="G121" s="326"/>
      <c r="H121" s="326">
        <v>50</v>
      </c>
      <c r="I121" s="280"/>
      <c r="J121" s="200" t="s">
        <v>1108</v>
      </c>
    </row>
    <row r="122" spans="1:11" ht="16.5" thickBot="1">
      <c r="A122" s="1171" t="s">
        <v>1123</v>
      </c>
      <c r="B122" s="1171"/>
      <c r="C122" s="1171"/>
      <c r="D122" s="1171"/>
      <c r="E122" s="1171"/>
      <c r="F122" s="1171"/>
      <c r="G122" s="1171"/>
      <c r="H122" s="1171"/>
      <c r="I122" s="1171"/>
      <c r="J122" s="1171"/>
    </row>
    <row r="123" spans="1:11" ht="16.5" thickBot="1">
      <c r="A123" s="1481" t="s">
        <v>1031</v>
      </c>
      <c r="B123" s="1482"/>
      <c r="C123" s="1482"/>
      <c r="D123" s="296">
        <f>SUM(D124:D128)</f>
        <v>50870</v>
      </c>
      <c r="E123" s="296">
        <f t="shared" ref="E123:I123" si="13">SUM(E124:E128)</f>
        <v>0</v>
      </c>
      <c r="F123" s="296">
        <f t="shared" si="13"/>
        <v>33600</v>
      </c>
      <c r="G123" s="296">
        <f t="shared" si="13"/>
        <v>8400</v>
      </c>
      <c r="H123" s="296">
        <f t="shared" si="13"/>
        <v>8670</v>
      </c>
      <c r="I123" s="296">
        <f t="shared" si="13"/>
        <v>200</v>
      </c>
      <c r="J123" s="32"/>
      <c r="K123" s="252"/>
    </row>
    <row r="124" spans="1:11" ht="15.75">
      <c r="A124" s="1475"/>
      <c r="B124" s="1476"/>
      <c r="C124" s="202" t="s">
        <v>1105</v>
      </c>
      <c r="D124" s="310">
        <f>D135+D136</f>
        <v>420</v>
      </c>
      <c r="E124" s="310">
        <v>0</v>
      </c>
      <c r="F124" s="310">
        <v>0</v>
      </c>
      <c r="G124" s="310">
        <v>0</v>
      </c>
      <c r="H124" s="310">
        <f>H135+H136</f>
        <v>220</v>
      </c>
      <c r="I124" s="310">
        <f>I135</f>
        <v>200</v>
      </c>
      <c r="J124" s="311"/>
      <c r="K124" s="252"/>
    </row>
    <row r="125" spans="1:11" ht="15.75">
      <c r="A125" s="1477"/>
      <c r="B125" s="909"/>
      <c r="C125" s="200" t="s">
        <v>218</v>
      </c>
      <c r="D125" s="280">
        <f>D129+D134</f>
        <v>50</v>
      </c>
      <c r="E125" s="280">
        <f t="shared" ref="E125:I125" si="14">E129+E134</f>
        <v>0</v>
      </c>
      <c r="F125" s="280">
        <f t="shared" si="14"/>
        <v>0</v>
      </c>
      <c r="G125" s="280">
        <f t="shared" si="14"/>
        <v>0</v>
      </c>
      <c r="H125" s="280">
        <f t="shared" si="14"/>
        <v>50</v>
      </c>
      <c r="I125" s="280">
        <f t="shared" si="14"/>
        <v>0</v>
      </c>
      <c r="J125" s="353"/>
      <c r="K125" s="252"/>
    </row>
    <row r="126" spans="1:11" ht="15.75">
      <c r="A126" s="1477"/>
      <c r="B126" s="909"/>
      <c r="C126" s="200" t="s">
        <v>376</v>
      </c>
      <c r="D126" s="280">
        <f>D130</f>
        <v>0</v>
      </c>
      <c r="E126" s="280">
        <v>0</v>
      </c>
      <c r="F126" s="280">
        <f t="shared" ref="F126:I128" si="15">F130</f>
        <v>0</v>
      </c>
      <c r="G126" s="280">
        <f t="shared" si="15"/>
        <v>0</v>
      </c>
      <c r="H126" s="280">
        <f t="shared" si="15"/>
        <v>0</v>
      </c>
      <c r="I126" s="280">
        <f t="shared" si="15"/>
        <v>0</v>
      </c>
      <c r="J126" s="353"/>
      <c r="K126" s="252"/>
    </row>
    <row r="127" spans="1:11" ht="15.75">
      <c r="A127" s="1477"/>
      <c r="B127" s="909"/>
      <c r="C127" s="200" t="s">
        <v>377</v>
      </c>
      <c r="D127" s="280">
        <f>D131</f>
        <v>21600</v>
      </c>
      <c r="E127" s="280">
        <v>0</v>
      </c>
      <c r="F127" s="280">
        <f t="shared" si="15"/>
        <v>14400</v>
      </c>
      <c r="G127" s="280">
        <f t="shared" si="15"/>
        <v>3600</v>
      </c>
      <c r="H127" s="280">
        <f t="shared" si="15"/>
        <v>3600</v>
      </c>
      <c r="I127" s="280">
        <f t="shared" si="15"/>
        <v>0</v>
      </c>
      <c r="J127" s="353"/>
      <c r="K127" s="252"/>
    </row>
    <row r="128" spans="1:11" ht="16.5" thickBot="1">
      <c r="A128" s="1478"/>
      <c r="B128" s="1479"/>
      <c r="C128" s="304" t="s">
        <v>1047</v>
      </c>
      <c r="D128" s="312">
        <f>D132</f>
        <v>28800</v>
      </c>
      <c r="E128" s="312">
        <v>0</v>
      </c>
      <c r="F128" s="312">
        <f t="shared" si="15"/>
        <v>19200</v>
      </c>
      <c r="G128" s="312">
        <f t="shared" si="15"/>
        <v>4800</v>
      </c>
      <c r="H128" s="312">
        <f t="shared" si="15"/>
        <v>4800</v>
      </c>
      <c r="I128" s="312">
        <f t="shared" si="15"/>
        <v>0</v>
      </c>
      <c r="J128" s="64"/>
      <c r="K128" s="252"/>
    </row>
    <row r="129" spans="1:19" ht="60.75" customHeight="1">
      <c r="A129" s="1430" t="s">
        <v>124</v>
      </c>
      <c r="B129" s="1480" t="s">
        <v>1124</v>
      </c>
      <c r="C129" s="202" t="s">
        <v>169</v>
      </c>
      <c r="D129" s="310">
        <v>0</v>
      </c>
      <c r="E129" s="310"/>
      <c r="F129" s="190">
        <v>0</v>
      </c>
      <c r="G129" s="190">
        <v>0</v>
      </c>
      <c r="H129" s="190">
        <v>0</v>
      </c>
      <c r="I129" s="190">
        <v>0</v>
      </c>
      <c r="J129" s="1153" t="s">
        <v>1125</v>
      </c>
    </row>
    <row r="130" spans="1:19" ht="36.75" customHeight="1">
      <c r="A130" s="927"/>
      <c r="B130" s="926"/>
      <c r="C130" s="200" t="s">
        <v>15</v>
      </c>
      <c r="D130" s="280">
        <v>0</v>
      </c>
      <c r="E130" s="280"/>
      <c r="F130" s="191">
        <v>0</v>
      </c>
      <c r="G130" s="191">
        <v>0</v>
      </c>
      <c r="H130" s="191">
        <v>0</v>
      </c>
      <c r="I130" s="191">
        <v>0</v>
      </c>
      <c r="J130" s="888"/>
    </row>
    <row r="131" spans="1:19" ht="15.75">
      <c r="A131" s="927"/>
      <c r="B131" s="926"/>
      <c r="C131" s="200" t="s">
        <v>170</v>
      </c>
      <c r="D131" s="280">
        <f>F131+G131+H131</f>
        <v>21600</v>
      </c>
      <c r="E131" s="280"/>
      <c r="F131" s="191">
        <v>14400</v>
      </c>
      <c r="G131" s="191">
        <v>3600</v>
      </c>
      <c r="H131" s="191">
        <v>3600</v>
      </c>
      <c r="I131" s="191">
        <v>0</v>
      </c>
      <c r="J131" s="888"/>
    </row>
    <row r="132" spans="1:19" ht="15.75">
      <c r="A132" s="927"/>
      <c r="B132" s="926"/>
      <c r="C132" s="200" t="s">
        <v>1029</v>
      </c>
      <c r="D132" s="280">
        <f>F132+G132+H132</f>
        <v>28800</v>
      </c>
      <c r="E132" s="280"/>
      <c r="F132" s="191">
        <v>19200</v>
      </c>
      <c r="G132" s="191">
        <v>4800</v>
      </c>
      <c r="H132" s="191">
        <v>4800</v>
      </c>
      <c r="I132" s="191">
        <v>0</v>
      </c>
      <c r="J132" s="888"/>
    </row>
    <row r="133" spans="1:19" ht="51" customHeight="1">
      <c r="A133" s="927" t="s">
        <v>127</v>
      </c>
      <c r="B133" s="359" t="s">
        <v>1126</v>
      </c>
      <c r="C133" s="200" t="s">
        <v>1105</v>
      </c>
      <c r="D133" s="280"/>
      <c r="E133" s="280"/>
      <c r="F133" s="254"/>
      <c r="G133" s="254"/>
      <c r="H133" s="254"/>
      <c r="I133" s="254"/>
      <c r="J133" s="222"/>
    </row>
    <row r="134" spans="1:19" ht="15.75">
      <c r="A134" s="927"/>
      <c r="B134" s="1474" t="s">
        <v>1127</v>
      </c>
      <c r="C134" s="200" t="s">
        <v>169</v>
      </c>
      <c r="D134" s="280">
        <v>50</v>
      </c>
      <c r="E134" s="280"/>
      <c r="F134" s="254"/>
      <c r="G134" s="254"/>
      <c r="H134" s="191">
        <v>50</v>
      </c>
      <c r="I134" s="254"/>
      <c r="J134" s="927" t="s">
        <v>1128</v>
      </c>
    </row>
    <row r="135" spans="1:19" ht="15.75">
      <c r="A135" s="927"/>
      <c r="B135" s="1474"/>
      <c r="C135" s="200" t="s">
        <v>1028</v>
      </c>
      <c r="D135" s="280">
        <f>SUM(E135:I135)</f>
        <v>270</v>
      </c>
      <c r="E135" s="280"/>
      <c r="F135" s="191"/>
      <c r="G135" s="191"/>
      <c r="H135" s="191">
        <v>70</v>
      </c>
      <c r="I135" s="191">
        <v>200</v>
      </c>
      <c r="J135" s="927"/>
    </row>
    <row r="136" spans="1:19" ht="70.5" customHeight="1">
      <c r="A136" s="927"/>
      <c r="B136" s="359" t="s">
        <v>1129</v>
      </c>
      <c r="C136" s="200" t="s">
        <v>1028</v>
      </c>
      <c r="D136" s="280">
        <v>150</v>
      </c>
      <c r="E136" s="280"/>
      <c r="F136" s="191"/>
      <c r="G136" s="191"/>
      <c r="H136" s="191">
        <v>150</v>
      </c>
      <c r="I136" s="254"/>
      <c r="J136" s="308" t="s">
        <v>1130</v>
      </c>
    </row>
    <row r="137" spans="1:19" ht="79.5" customHeight="1">
      <c r="A137" s="200" t="s">
        <v>132</v>
      </c>
      <c r="B137" s="193" t="s">
        <v>1131</v>
      </c>
      <c r="C137" s="200" t="s">
        <v>1105</v>
      </c>
      <c r="D137" s="254"/>
      <c r="E137" s="254"/>
      <c r="F137" s="254"/>
      <c r="G137" s="254"/>
      <c r="H137" s="254"/>
      <c r="I137" s="254"/>
      <c r="J137" s="200" t="s">
        <v>1125</v>
      </c>
      <c r="K137" s="327"/>
    </row>
    <row r="138" spans="1:19" ht="136.5" customHeight="1">
      <c r="A138" s="200" t="s">
        <v>136</v>
      </c>
      <c r="B138" s="193" t="s">
        <v>1132</v>
      </c>
      <c r="C138" s="200" t="s">
        <v>1105</v>
      </c>
      <c r="D138" s="254"/>
      <c r="E138" s="254"/>
      <c r="F138" s="254"/>
      <c r="G138" s="254"/>
      <c r="H138" s="254"/>
      <c r="I138" s="254"/>
      <c r="J138" s="200" t="s">
        <v>1125</v>
      </c>
    </row>
    <row r="139" spans="1:19" ht="171.75" customHeight="1">
      <c r="A139" s="200" t="s">
        <v>139</v>
      </c>
      <c r="B139" s="193" t="s">
        <v>1133</v>
      </c>
      <c r="C139" s="200" t="s">
        <v>1105</v>
      </c>
      <c r="D139" s="323"/>
      <c r="E139" s="323"/>
      <c r="F139" s="323"/>
      <c r="G139" s="323"/>
      <c r="H139" s="323"/>
      <c r="I139" s="323"/>
      <c r="J139" s="200" t="s">
        <v>1134</v>
      </c>
    </row>
    <row r="140" spans="1:19" ht="195" customHeight="1">
      <c r="A140" s="308" t="s">
        <v>1135</v>
      </c>
      <c r="B140" s="193" t="s">
        <v>1136</v>
      </c>
      <c r="C140" s="200" t="s">
        <v>1105</v>
      </c>
      <c r="D140" s="323"/>
      <c r="E140" s="323"/>
      <c r="F140" s="323"/>
      <c r="G140" s="323"/>
      <c r="H140" s="323"/>
      <c r="I140" s="323"/>
      <c r="J140" s="308" t="s">
        <v>1125</v>
      </c>
    </row>
    <row r="141" spans="1:19" ht="149.25" customHeight="1">
      <c r="A141" s="200" t="s">
        <v>732</v>
      </c>
      <c r="B141" s="193" t="s">
        <v>1137</v>
      </c>
      <c r="C141" s="200" t="s">
        <v>1105</v>
      </c>
      <c r="D141" s="323"/>
      <c r="E141" s="323"/>
      <c r="F141" s="323"/>
      <c r="G141" s="323"/>
      <c r="H141" s="323"/>
      <c r="I141" s="323"/>
      <c r="J141" s="308" t="s">
        <v>1106</v>
      </c>
    </row>
    <row r="142" spans="1:19" ht="16.5" thickBot="1">
      <c r="A142" s="1171" t="s">
        <v>1138</v>
      </c>
      <c r="B142" s="1171"/>
      <c r="C142" s="1171"/>
      <c r="D142" s="1171"/>
      <c r="E142" s="1171"/>
      <c r="F142" s="1171"/>
      <c r="G142" s="1171"/>
      <c r="H142" s="1171"/>
      <c r="I142" s="1171"/>
      <c r="J142" s="1171"/>
    </row>
    <row r="143" spans="1:19" s="289" customFormat="1" ht="16.5" thickBot="1">
      <c r="A143" s="1471" t="s">
        <v>1031</v>
      </c>
      <c r="B143" s="1472"/>
      <c r="C143" s="1472"/>
      <c r="D143" s="309">
        <f>SUM(D144:D147)</f>
        <v>690</v>
      </c>
      <c r="E143" s="309">
        <v>0</v>
      </c>
      <c r="F143" s="309">
        <f t="shared" ref="F143:G143" si="16">SUM(F144:F147)</f>
        <v>0</v>
      </c>
      <c r="G143" s="309">
        <f t="shared" si="16"/>
        <v>0</v>
      </c>
      <c r="H143" s="309">
        <f>SUM(H144:H147)</f>
        <v>340</v>
      </c>
      <c r="I143" s="309">
        <f>SUM(I144:I147)</f>
        <v>350</v>
      </c>
      <c r="J143" s="32"/>
      <c r="K143" s="328"/>
      <c r="L143" s="329"/>
      <c r="M143" s="329"/>
      <c r="N143" s="329"/>
      <c r="O143" s="329"/>
      <c r="P143" s="329"/>
      <c r="Q143" s="329"/>
      <c r="R143" s="329"/>
      <c r="S143" s="329"/>
    </row>
    <row r="144" spans="1:19" s="289" customFormat="1" ht="15.75">
      <c r="A144" s="349"/>
      <c r="B144" s="330"/>
      <c r="C144" s="350" t="s">
        <v>218</v>
      </c>
      <c r="D144" s="331">
        <v>0</v>
      </c>
      <c r="E144" s="331">
        <v>0</v>
      </c>
      <c r="F144" s="331">
        <f t="shared" ref="F144:I144" si="17">F153</f>
        <v>0</v>
      </c>
      <c r="G144" s="331">
        <f t="shared" si="17"/>
        <v>0</v>
      </c>
      <c r="H144" s="331">
        <v>0</v>
      </c>
      <c r="I144" s="331">
        <f t="shared" si="17"/>
        <v>0</v>
      </c>
      <c r="J144" s="351"/>
      <c r="K144" s="328"/>
      <c r="L144" s="329"/>
      <c r="M144" s="329"/>
      <c r="N144" s="329"/>
      <c r="O144" s="329"/>
      <c r="P144" s="329"/>
      <c r="Q144" s="329"/>
      <c r="R144" s="329"/>
      <c r="S144" s="329"/>
    </row>
    <row r="145" spans="1:19" s="289" customFormat="1" ht="15.75">
      <c r="A145" s="352"/>
      <c r="B145" s="192"/>
      <c r="C145" s="200" t="s">
        <v>376</v>
      </c>
      <c r="D145" s="280">
        <f>D151+D153</f>
        <v>250</v>
      </c>
      <c r="E145" s="280">
        <f t="shared" ref="E145:I145" si="18">E151+E153</f>
        <v>0</v>
      </c>
      <c r="F145" s="280">
        <f t="shared" si="18"/>
        <v>0</v>
      </c>
      <c r="G145" s="280">
        <f t="shared" si="18"/>
        <v>0</v>
      </c>
      <c r="H145" s="280">
        <f t="shared" si="18"/>
        <v>100</v>
      </c>
      <c r="I145" s="280">
        <f t="shared" si="18"/>
        <v>150</v>
      </c>
      <c r="J145" s="353"/>
      <c r="K145" s="328"/>
      <c r="L145" s="329"/>
      <c r="M145" s="329"/>
      <c r="N145" s="329"/>
      <c r="O145" s="329"/>
      <c r="P145" s="329"/>
      <c r="Q145" s="329"/>
      <c r="R145" s="329"/>
      <c r="S145" s="329"/>
    </row>
    <row r="146" spans="1:19" s="289" customFormat="1" ht="15.75">
      <c r="A146" s="352"/>
      <c r="B146" s="192"/>
      <c r="C146" s="200" t="s">
        <v>377</v>
      </c>
      <c r="D146" s="280">
        <f>D152+D157+D158+D160</f>
        <v>440</v>
      </c>
      <c r="E146" s="280">
        <v>0</v>
      </c>
      <c r="F146" s="280">
        <f t="shared" ref="F146:I146" si="19">F152+F157+F158+F160</f>
        <v>0</v>
      </c>
      <c r="G146" s="280">
        <f t="shared" si="19"/>
        <v>0</v>
      </c>
      <c r="H146" s="280">
        <f t="shared" si="19"/>
        <v>240</v>
      </c>
      <c r="I146" s="280">
        <f t="shared" si="19"/>
        <v>200</v>
      </c>
      <c r="J146" s="353"/>
      <c r="K146" s="328"/>
      <c r="L146" s="329"/>
      <c r="M146" s="329"/>
      <c r="N146" s="329"/>
      <c r="O146" s="329"/>
      <c r="P146" s="329"/>
      <c r="Q146" s="329"/>
      <c r="R146" s="329"/>
      <c r="S146" s="329"/>
    </row>
    <row r="147" spans="1:19" s="289" customFormat="1" ht="16.5" thickBot="1">
      <c r="A147" s="332"/>
      <c r="B147" s="198"/>
      <c r="C147" s="304" t="s">
        <v>1047</v>
      </c>
      <c r="D147" s="312">
        <v>0</v>
      </c>
      <c r="E147" s="312">
        <v>0</v>
      </c>
      <c r="F147" s="201">
        <v>0</v>
      </c>
      <c r="G147" s="201">
        <v>0</v>
      </c>
      <c r="H147" s="201">
        <v>0</v>
      </c>
      <c r="I147" s="201">
        <v>0</v>
      </c>
      <c r="J147" s="64"/>
      <c r="K147" s="328"/>
      <c r="L147" s="329"/>
      <c r="M147" s="329"/>
      <c r="N147" s="329"/>
      <c r="O147" s="329"/>
      <c r="P147" s="329"/>
      <c r="Q147" s="329"/>
      <c r="R147" s="329"/>
      <c r="S147" s="329"/>
    </row>
    <row r="148" spans="1:19" ht="60.75" customHeight="1">
      <c r="A148" s="202" t="s">
        <v>124</v>
      </c>
      <c r="B148" s="333" t="s">
        <v>1139</v>
      </c>
      <c r="C148" s="202" t="s">
        <v>1105</v>
      </c>
      <c r="D148" s="334"/>
      <c r="E148" s="334"/>
      <c r="F148" s="334"/>
      <c r="G148" s="334"/>
      <c r="H148" s="334"/>
      <c r="I148" s="334"/>
      <c r="J148" s="1430" t="s">
        <v>1138</v>
      </c>
    </row>
    <row r="149" spans="1:19" ht="60.75" customHeight="1">
      <c r="A149" s="200" t="s">
        <v>127</v>
      </c>
      <c r="B149" s="359" t="s">
        <v>1140</v>
      </c>
      <c r="C149" s="200" t="s">
        <v>1105</v>
      </c>
      <c r="D149" s="254"/>
      <c r="E149" s="254"/>
      <c r="F149" s="254"/>
      <c r="G149" s="254"/>
      <c r="H149" s="254"/>
      <c r="I149" s="254"/>
      <c r="J149" s="927"/>
    </row>
    <row r="150" spans="1:19" ht="60.75" customHeight="1">
      <c r="A150" s="927" t="s">
        <v>132</v>
      </c>
      <c r="B150" s="359" t="s">
        <v>1141</v>
      </c>
      <c r="C150" s="200" t="s">
        <v>1105</v>
      </c>
      <c r="D150" s="254"/>
      <c r="E150" s="254"/>
      <c r="F150" s="254"/>
      <c r="G150" s="254"/>
      <c r="H150" s="254"/>
      <c r="I150" s="254"/>
      <c r="J150" s="927"/>
    </row>
    <row r="151" spans="1:19" ht="31.5">
      <c r="A151" s="927"/>
      <c r="B151" s="359" t="s">
        <v>1127</v>
      </c>
      <c r="C151" s="200" t="s">
        <v>15</v>
      </c>
      <c r="D151" s="280">
        <v>200</v>
      </c>
      <c r="E151" s="280"/>
      <c r="F151" s="191"/>
      <c r="G151" s="191"/>
      <c r="H151" s="191">
        <v>50</v>
      </c>
      <c r="I151" s="191">
        <v>150</v>
      </c>
      <c r="J151" s="200" t="s">
        <v>1128</v>
      </c>
    </row>
    <row r="152" spans="1:19" ht="31.5">
      <c r="A152" s="927"/>
      <c r="B152" s="359" t="s">
        <v>1142</v>
      </c>
      <c r="C152" s="200" t="s">
        <v>170</v>
      </c>
      <c r="D152" s="280">
        <v>150</v>
      </c>
      <c r="E152" s="280"/>
      <c r="F152" s="191"/>
      <c r="G152" s="191"/>
      <c r="H152" s="191">
        <v>150</v>
      </c>
      <c r="I152" s="191"/>
      <c r="J152" s="200" t="s">
        <v>1143</v>
      </c>
    </row>
    <row r="153" spans="1:19" ht="31.5">
      <c r="A153" s="927"/>
      <c r="B153" s="359" t="s">
        <v>1117</v>
      </c>
      <c r="C153" s="200" t="s">
        <v>15</v>
      </c>
      <c r="D153" s="280">
        <v>50</v>
      </c>
      <c r="E153" s="280"/>
      <c r="F153" s="191"/>
      <c r="G153" s="191"/>
      <c r="H153" s="191">
        <v>50</v>
      </c>
      <c r="I153" s="191"/>
      <c r="J153" s="200" t="s">
        <v>1144</v>
      </c>
    </row>
    <row r="154" spans="1:19" ht="60.75" customHeight="1">
      <c r="A154" s="200" t="s">
        <v>136</v>
      </c>
      <c r="B154" s="359" t="s">
        <v>1145</v>
      </c>
      <c r="C154" s="200" t="s">
        <v>1105</v>
      </c>
      <c r="D154" s="254"/>
      <c r="E154" s="254"/>
      <c r="F154" s="254"/>
      <c r="G154" s="254"/>
      <c r="H154" s="254"/>
      <c r="I154" s="254"/>
      <c r="J154" s="200"/>
    </row>
    <row r="155" spans="1:19" ht="144" customHeight="1">
      <c r="A155" s="200" t="s">
        <v>139</v>
      </c>
      <c r="B155" s="359" t="s">
        <v>1146</v>
      </c>
      <c r="C155" s="200" t="s">
        <v>1105</v>
      </c>
      <c r="D155" s="254"/>
      <c r="E155" s="254"/>
      <c r="F155" s="254"/>
      <c r="G155" s="254"/>
      <c r="H155" s="254"/>
      <c r="I155" s="254"/>
      <c r="J155" s="1429" t="s">
        <v>1147</v>
      </c>
    </row>
    <row r="156" spans="1:19" ht="90" customHeight="1">
      <c r="A156" s="888" t="s">
        <v>728</v>
      </c>
      <c r="B156" s="359" t="s">
        <v>1148</v>
      </c>
      <c r="C156" s="200" t="s">
        <v>1105</v>
      </c>
      <c r="D156" s="254"/>
      <c r="E156" s="254"/>
      <c r="F156" s="254"/>
      <c r="G156" s="254"/>
      <c r="H156" s="254"/>
      <c r="I156" s="254"/>
      <c r="J156" s="1430"/>
    </row>
    <row r="157" spans="1:19" ht="31.5">
      <c r="A157" s="888"/>
      <c r="B157" s="359" t="s">
        <v>1149</v>
      </c>
      <c r="C157" s="200" t="s">
        <v>170</v>
      </c>
      <c r="D157" s="280">
        <v>20</v>
      </c>
      <c r="E157" s="280"/>
      <c r="F157" s="191"/>
      <c r="G157" s="191"/>
      <c r="H157" s="191">
        <v>20</v>
      </c>
      <c r="I157" s="191"/>
      <c r="J157" s="200" t="s">
        <v>1150</v>
      </c>
    </row>
    <row r="158" spans="1:19" ht="31.5">
      <c r="A158" s="888"/>
      <c r="B158" s="359" t="s">
        <v>1127</v>
      </c>
      <c r="C158" s="200" t="s">
        <v>170</v>
      </c>
      <c r="D158" s="280">
        <v>250</v>
      </c>
      <c r="E158" s="280"/>
      <c r="F158" s="191"/>
      <c r="G158" s="191"/>
      <c r="H158" s="191">
        <v>50</v>
      </c>
      <c r="I158" s="191">
        <v>200</v>
      </c>
      <c r="J158" s="200" t="s">
        <v>1128</v>
      </c>
    </row>
    <row r="159" spans="1:19" ht="15.75">
      <c r="A159" s="888" t="s">
        <v>732</v>
      </c>
      <c r="B159" s="1473" t="s">
        <v>1151</v>
      </c>
      <c r="C159" s="1473"/>
      <c r="D159" s="1473"/>
      <c r="E159" s="1473"/>
      <c r="F159" s="1473"/>
      <c r="G159" s="1473"/>
      <c r="H159" s="1473"/>
      <c r="I159" s="1473"/>
      <c r="J159" s="1473"/>
    </row>
    <row r="160" spans="1:19" ht="31.5">
      <c r="A160" s="888"/>
      <c r="B160" s="193" t="s">
        <v>1152</v>
      </c>
      <c r="C160" s="200" t="s">
        <v>170</v>
      </c>
      <c r="D160" s="280">
        <v>20</v>
      </c>
      <c r="E160" s="280"/>
      <c r="F160" s="254"/>
      <c r="G160" s="254"/>
      <c r="H160" s="191">
        <v>20</v>
      </c>
      <c r="I160" s="200"/>
      <c r="J160" s="200" t="s">
        <v>1153</v>
      </c>
    </row>
    <row r="161" spans="1:11" ht="108" customHeight="1">
      <c r="A161" s="200" t="s">
        <v>736</v>
      </c>
      <c r="B161" s="193" t="s">
        <v>1154</v>
      </c>
      <c r="C161" s="200" t="s">
        <v>1105</v>
      </c>
      <c r="D161" s="359"/>
      <c r="E161" s="359"/>
      <c r="F161" s="359"/>
      <c r="G161" s="359"/>
      <c r="H161" s="359"/>
      <c r="I161" s="359"/>
      <c r="J161" s="200" t="s">
        <v>1147</v>
      </c>
    </row>
    <row r="162" spans="1:11" ht="16.5" thickBot="1">
      <c r="A162" s="1171" t="s">
        <v>1155</v>
      </c>
      <c r="B162" s="1171"/>
      <c r="C162" s="1171"/>
      <c r="D162" s="1171"/>
      <c r="E162" s="1171"/>
      <c r="F162" s="1171"/>
      <c r="G162" s="1171"/>
      <c r="H162" s="1171"/>
      <c r="I162" s="1171"/>
      <c r="J162" s="1171"/>
    </row>
    <row r="163" spans="1:11" ht="16.5" thickBot="1">
      <c r="A163" s="1467" t="s">
        <v>1031</v>
      </c>
      <c r="B163" s="1468"/>
      <c r="C163" s="1468"/>
      <c r="D163" s="296">
        <f>SUM(D164:D169)</f>
        <v>2820</v>
      </c>
      <c r="E163" s="296">
        <v>0</v>
      </c>
      <c r="F163" s="296">
        <f>SUM(F164:F169)</f>
        <v>1110</v>
      </c>
      <c r="G163" s="296">
        <v>0</v>
      </c>
      <c r="H163" s="296">
        <f>SUM(H164:H169)</f>
        <v>1460</v>
      </c>
      <c r="I163" s="296">
        <f>SUM(I164:I169)</f>
        <v>250</v>
      </c>
      <c r="J163" s="322"/>
      <c r="K163" s="252"/>
    </row>
    <row r="164" spans="1:11" ht="15.75">
      <c r="A164" s="335"/>
      <c r="B164" s="197"/>
      <c r="C164" s="202" t="s">
        <v>1105</v>
      </c>
      <c r="D164" s="310">
        <f>D174</f>
        <v>60</v>
      </c>
      <c r="E164" s="310">
        <f t="shared" ref="E164:I164" si="20">E174</f>
        <v>0</v>
      </c>
      <c r="F164" s="310">
        <f t="shared" si="20"/>
        <v>60</v>
      </c>
      <c r="G164" s="310">
        <f t="shared" si="20"/>
        <v>0</v>
      </c>
      <c r="H164" s="310">
        <f t="shared" si="20"/>
        <v>0</v>
      </c>
      <c r="I164" s="310">
        <f t="shared" si="20"/>
        <v>0</v>
      </c>
      <c r="J164" s="311"/>
      <c r="K164" s="252"/>
    </row>
    <row r="165" spans="1:11" ht="15.75">
      <c r="A165" s="352"/>
      <c r="B165" s="192"/>
      <c r="C165" s="200" t="s">
        <v>218</v>
      </c>
      <c r="D165" s="280">
        <f>D173</f>
        <v>100</v>
      </c>
      <c r="E165" s="280">
        <f t="shared" ref="E165:I165" si="21">E173</f>
        <v>0</v>
      </c>
      <c r="F165" s="280">
        <f t="shared" si="21"/>
        <v>0</v>
      </c>
      <c r="G165" s="280">
        <f t="shared" si="21"/>
        <v>0</v>
      </c>
      <c r="H165" s="280">
        <f t="shared" si="21"/>
        <v>100</v>
      </c>
      <c r="I165" s="280">
        <f t="shared" si="21"/>
        <v>0</v>
      </c>
      <c r="J165" s="353"/>
      <c r="K165" s="252"/>
    </row>
    <row r="166" spans="1:11" ht="15.75">
      <c r="A166" s="352"/>
      <c r="B166" s="192"/>
      <c r="C166" s="200" t="s">
        <v>376</v>
      </c>
      <c r="D166" s="280">
        <f>D176</f>
        <v>380</v>
      </c>
      <c r="E166" s="280">
        <f t="shared" ref="E166:I166" si="22">E176</f>
        <v>0</v>
      </c>
      <c r="F166" s="280">
        <f t="shared" si="22"/>
        <v>0</v>
      </c>
      <c r="G166" s="280">
        <f t="shared" si="22"/>
        <v>0</v>
      </c>
      <c r="H166" s="280">
        <f t="shared" si="22"/>
        <v>230</v>
      </c>
      <c r="I166" s="280">
        <f t="shared" si="22"/>
        <v>150</v>
      </c>
      <c r="J166" s="353"/>
      <c r="K166" s="252"/>
    </row>
    <row r="167" spans="1:11" ht="15.75">
      <c r="A167" s="352"/>
      <c r="B167" s="192"/>
      <c r="C167" s="200" t="s">
        <v>1028</v>
      </c>
      <c r="D167" s="191">
        <f>D172+D175</f>
        <v>2280</v>
      </c>
      <c r="E167" s="191">
        <f t="shared" ref="E167:G167" si="23">E172+E175</f>
        <v>0</v>
      </c>
      <c r="F167" s="191">
        <f t="shared" si="23"/>
        <v>1050</v>
      </c>
      <c r="G167" s="191">
        <f t="shared" si="23"/>
        <v>0</v>
      </c>
      <c r="H167" s="191">
        <f>H172+H175</f>
        <v>1130</v>
      </c>
      <c r="I167" s="191">
        <f>I172+I175</f>
        <v>100</v>
      </c>
      <c r="J167" s="353"/>
      <c r="K167" s="252"/>
    </row>
    <row r="168" spans="1:11" ht="15.75">
      <c r="A168" s="352"/>
      <c r="B168" s="192"/>
      <c r="C168" s="200" t="s">
        <v>377</v>
      </c>
      <c r="D168" s="280">
        <v>0</v>
      </c>
      <c r="E168" s="280">
        <v>0</v>
      </c>
      <c r="F168" s="191">
        <v>0</v>
      </c>
      <c r="G168" s="191">
        <v>0</v>
      </c>
      <c r="H168" s="191">
        <v>0</v>
      </c>
      <c r="I168" s="191">
        <v>0</v>
      </c>
      <c r="J168" s="353"/>
      <c r="K168" s="252"/>
    </row>
    <row r="169" spans="1:11" ht="16.5" thickBot="1">
      <c r="A169" s="332"/>
      <c r="B169" s="198"/>
      <c r="C169" s="304" t="s">
        <v>1047</v>
      </c>
      <c r="D169" s="312">
        <v>0</v>
      </c>
      <c r="E169" s="312">
        <v>0</v>
      </c>
      <c r="F169" s="201">
        <v>0</v>
      </c>
      <c r="G169" s="201">
        <v>0</v>
      </c>
      <c r="H169" s="201">
        <v>0</v>
      </c>
      <c r="I169" s="201">
        <v>0</v>
      </c>
      <c r="J169" s="64"/>
      <c r="K169" s="252"/>
    </row>
    <row r="170" spans="1:11" ht="126">
      <c r="A170" s="206" t="s">
        <v>124</v>
      </c>
      <c r="B170" s="195" t="s">
        <v>1156</v>
      </c>
      <c r="C170" s="202" t="s">
        <v>1105</v>
      </c>
      <c r="D170" s="334"/>
      <c r="E170" s="334"/>
      <c r="F170" s="334"/>
      <c r="G170" s="334"/>
      <c r="H170" s="334"/>
      <c r="I170" s="334"/>
      <c r="J170" s="202" t="s">
        <v>1157</v>
      </c>
    </row>
    <row r="171" spans="1:11" ht="102.75" customHeight="1">
      <c r="A171" s="927" t="s">
        <v>127</v>
      </c>
      <c r="B171" s="359" t="s">
        <v>1158</v>
      </c>
      <c r="C171" s="200" t="s">
        <v>1105</v>
      </c>
      <c r="D171" s="254"/>
      <c r="E171" s="254"/>
      <c r="F171" s="254"/>
      <c r="G171" s="254"/>
      <c r="H171" s="254"/>
      <c r="I171" s="254"/>
      <c r="J171" s="200" t="s">
        <v>1106</v>
      </c>
    </row>
    <row r="172" spans="1:11" ht="60.75" customHeight="1">
      <c r="A172" s="927"/>
      <c r="B172" s="359" t="s">
        <v>1159</v>
      </c>
      <c r="C172" s="200" t="s">
        <v>1028</v>
      </c>
      <c r="D172" s="191">
        <f>F172+H172+I172</f>
        <v>2200</v>
      </c>
      <c r="E172" s="191"/>
      <c r="F172" s="191">
        <v>1050</v>
      </c>
      <c r="G172" s="191"/>
      <c r="H172" s="191">
        <v>1050</v>
      </c>
      <c r="I172" s="191">
        <v>100</v>
      </c>
      <c r="J172" s="200" t="s">
        <v>1153</v>
      </c>
      <c r="K172" s="252"/>
    </row>
    <row r="173" spans="1:11" ht="31.5">
      <c r="A173" s="927"/>
      <c r="B173" s="359" t="s">
        <v>1160</v>
      </c>
      <c r="C173" s="200" t="s">
        <v>169</v>
      </c>
      <c r="D173" s="191">
        <v>100</v>
      </c>
      <c r="E173" s="191"/>
      <c r="F173" s="191"/>
      <c r="G173" s="191"/>
      <c r="H173" s="191">
        <v>100</v>
      </c>
      <c r="I173" s="191"/>
      <c r="J173" s="200" t="s">
        <v>1161</v>
      </c>
    </row>
    <row r="174" spans="1:11" ht="31.5">
      <c r="A174" s="927"/>
      <c r="B174" s="359" t="s">
        <v>1162</v>
      </c>
      <c r="C174" s="200" t="s">
        <v>1105</v>
      </c>
      <c r="D174" s="191">
        <v>60</v>
      </c>
      <c r="E174" s="191"/>
      <c r="F174" s="191">
        <v>60</v>
      </c>
      <c r="G174" s="191"/>
      <c r="H174" s="191"/>
      <c r="I174" s="191"/>
      <c r="J174" s="200" t="s">
        <v>1163</v>
      </c>
    </row>
    <row r="175" spans="1:11" ht="47.25">
      <c r="A175" s="927"/>
      <c r="B175" s="359" t="s">
        <v>1164</v>
      </c>
      <c r="C175" s="200" t="s">
        <v>1028</v>
      </c>
      <c r="D175" s="191">
        <v>80</v>
      </c>
      <c r="E175" s="191"/>
      <c r="F175" s="191"/>
      <c r="G175" s="191"/>
      <c r="H175" s="191">
        <v>80</v>
      </c>
      <c r="I175" s="191"/>
      <c r="J175" s="200" t="s">
        <v>1130</v>
      </c>
    </row>
    <row r="176" spans="1:11" ht="31.5">
      <c r="A176" s="927"/>
      <c r="B176" s="193" t="s">
        <v>1127</v>
      </c>
      <c r="C176" s="200" t="s">
        <v>15</v>
      </c>
      <c r="D176" s="191">
        <v>380</v>
      </c>
      <c r="E176" s="191"/>
      <c r="F176" s="191"/>
      <c r="G176" s="191"/>
      <c r="H176" s="191">
        <v>230</v>
      </c>
      <c r="I176" s="191">
        <v>150</v>
      </c>
      <c r="J176" s="200" t="s">
        <v>1165</v>
      </c>
    </row>
    <row r="177" spans="1:11" ht="16.5" thickBot="1">
      <c r="A177" s="1469" t="s">
        <v>1166</v>
      </c>
      <c r="B177" s="1172"/>
      <c r="C177" s="1172"/>
      <c r="D177" s="1172"/>
      <c r="E177" s="1172"/>
      <c r="F177" s="1172"/>
      <c r="G177" s="1172"/>
      <c r="H177" s="1172"/>
      <c r="I177" s="1172"/>
      <c r="J177" s="1470"/>
    </row>
    <row r="178" spans="1:11" ht="16.5" thickBot="1">
      <c r="A178" s="1471" t="s">
        <v>1031</v>
      </c>
      <c r="B178" s="1472"/>
      <c r="C178" s="1472"/>
      <c r="D178" s="296">
        <f>SUM(D179:D183)</f>
        <v>2530</v>
      </c>
      <c r="E178" s="296">
        <f>SUM(E179:E183)</f>
        <v>348.5</v>
      </c>
      <c r="F178" s="296">
        <f>SUM(F179:F183)</f>
        <v>61.5</v>
      </c>
      <c r="G178" s="296">
        <v>0</v>
      </c>
      <c r="H178" s="296">
        <f>SUM(H179:H183)</f>
        <v>70</v>
      </c>
      <c r="I178" s="296">
        <f>SUM(I179:I183)</f>
        <v>2050</v>
      </c>
      <c r="J178" s="322"/>
      <c r="K178" s="252"/>
    </row>
    <row r="179" spans="1:11" ht="15.75">
      <c r="A179" s="335"/>
      <c r="B179" s="197"/>
      <c r="C179" s="202" t="s">
        <v>1028</v>
      </c>
      <c r="D179" s="190">
        <f>D193+D195</f>
        <v>20</v>
      </c>
      <c r="E179" s="190">
        <v>0</v>
      </c>
      <c r="F179" s="190">
        <v>0</v>
      </c>
      <c r="G179" s="190">
        <v>0</v>
      </c>
      <c r="H179" s="190">
        <f>H193+H195</f>
        <v>20</v>
      </c>
      <c r="I179" s="190">
        <v>0</v>
      </c>
      <c r="J179" s="311"/>
      <c r="K179" s="252"/>
    </row>
    <row r="180" spans="1:11" ht="15.75">
      <c r="A180" s="352"/>
      <c r="B180" s="192"/>
      <c r="C180" s="200" t="s">
        <v>218</v>
      </c>
      <c r="D180" s="191">
        <f>D197</f>
        <v>410</v>
      </c>
      <c r="E180" s="191">
        <f t="shared" ref="E180:I180" si="24">E197</f>
        <v>348.5</v>
      </c>
      <c r="F180" s="191">
        <f t="shared" si="24"/>
        <v>61.5</v>
      </c>
      <c r="G180" s="191">
        <f t="shared" si="24"/>
        <v>0</v>
      </c>
      <c r="H180" s="191">
        <f t="shared" si="24"/>
        <v>0</v>
      </c>
      <c r="I180" s="191">
        <f t="shared" si="24"/>
        <v>0</v>
      </c>
      <c r="J180" s="353"/>
      <c r="K180" s="252"/>
    </row>
    <row r="181" spans="1:11" ht="15.75">
      <c r="A181" s="352"/>
      <c r="B181" s="192"/>
      <c r="C181" s="200" t="s">
        <v>376</v>
      </c>
      <c r="D181" s="191">
        <f>D185</f>
        <v>50</v>
      </c>
      <c r="E181" s="191">
        <f t="shared" ref="E181:I181" si="25">E185</f>
        <v>0</v>
      </c>
      <c r="F181" s="191">
        <f t="shared" si="25"/>
        <v>0</v>
      </c>
      <c r="G181" s="191">
        <f t="shared" si="25"/>
        <v>0</v>
      </c>
      <c r="H181" s="191">
        <f t="shared" si="25"/>
        <v>50</v>
      </c>
      <c r="I181" s="191">
        <f t="shared" si="25"/>
        <v>0</v>
      </c>
      <c r="J181" s="353"/>
      <c r="K181" s="252"/>
    </row>
    <row r="182" spans="1:11" ht="15.75">
      <c r="A182" s="352"/>
      <c r="B182" s="192"/>
      <c r="C182" s="200" t="s">
        <v>170</v>
      </c>
      <c r="D182" s="191">
        <v>0</v>
      </c>
      <c r="E182" s="191">
        <v>0</v>
      </c>
      <c r="F182" s="191">
        <v>0</v>
      </c>
      <c r="G182" s="191">
        <v>0</v>
      </c>
      <c r="H182" s="191">
        <v>0</v>
      </c>
      <c r="I182" s="191">
        <v>0</v>
      </c>
      <c r="J182" s="353"/>
      <c r="K182" s="252"/>
    </row>
    <row r="183" spans="1:11" ht="16.5" thickBot="1">
      <c r="A183" s="332"/>
      <c r="B183" s="198"/>
      <c r="C183" s="304" t="s">
        <v>1047</v>
      </c>
      <c r="D183" s="201">
        <f>D189</f>
        <v>2050</v>
      </c>
      <c r="E183" s="201">
        <v>0</v>
      </c>
      <c r="F183" s="201">
        <f>F189</f>
        <v>0</v>
      </c>
      <c r="G183" s="201">
        <f>G189</f>
        <v>0</v>
      </c>
      <c r="H183" s="201">
        <f>H189</f>
        <v>0</v>
      </c>
      <c r="I183" s="201">
        <f>I189</f>
        <v>2050</v>
      </c>
      <c r="J183" s="64"/>
      <c r="K183" s="252"/>
    </row>
    <row r="184" spans="1:11" ht="116.25" customHeight="1">
      <c r="A184" s="1430" t="s">
        <v>124</v>
      </c>
      <c r="B184" s="336" t="s">
        <v>1167</v>
      </c>
      <c r="C184" s="202" t="s">
        <v>1105</v>
      </c>
      <c r="D184" s="337"/>
      <c r="E184" s="337"/>
      <c r="F184" s="337"/>
      <c r="G184" s="337"/>
      <c r="H184" s="337"/>
      <c r="I184" s="337"/>
      <c r="J184" s="338" t="s">
        <v>1168</v>
      </c>
    </row>
    <row r="185" spans="1:11" ht="31.5">
      <c r="A185" s="927"/>
      <c r="B185" s="193" t="s">
        <v>1149</v>
      </c>
      <c r="C185" s="200" t="s">
        <v>15</v>
      </c>
      <c r="D185" s="280">
        <v>50</v>
      </c>
      <c r="E185" s="280"/>
      <c r="F185" s="191"/>
      <c r="G185" s="191"/>
      <c r="H185" s="191">
        <v>50</v>
      </c>
      <c r="I185" s="191"/>
      <c r="J185" s="200" t="s">
        <v>1169</v>
      </c>
    </row>
    <row r="186" spans="1:11" ht="73.5" customHeight="1">
      <c r="A186" s="308" t="s">
        <v>127</v>
      </c>
      <c r="B186" s="193" t="s">
        <v>1170</v>
      </c>
      <c r="C186" s="200" t="s">
        <v>1105</v>
      </c>
      <c r="D186" s="323"/>
      <c r="E186" s="323"/>
      <c r="F186" s="323"/>
      <c r="G186" s="323"/>
      <c r="H186" s="323"/>
      <c r="I186" s="323"/>
      <c r="J186" s="888" t="s">
        <v>1171</v>
      </c>
      <c r="K186" s="339"/>
    </row>
    <row r="187" spans="1:11" ht="72" customHeight="1">
      <c r="A187" s="308" t="s">
        <v>132</v>
      </c>
      <c r="B187" s="193" t="s">
        <v>1172</v>
      </c>
      <c r="C187" s="200" t="s">
        <v>1105</v>
      </c>
      <c r="D187" s="323"/>
      <c r="E187" s="323"/>
      <c r="F187" s="323"/>
      <c r="G187" s="323"/>
      <c r="H187" s="323"/>
      <c r="I187" s="323"/>
      <c r="J187" s="888"/>
      <c r="K187" s="339"/>
    </row>
    <row r="188" spans="1:11" ht="135" customHeight="1">
      <c r="A188" s="927" t="s">
        <v>136</v>
      </c>
      <c r="B188" s="193" t="s">
        <v>1173</v>
      </c>
      <c r="C188" s="200" t="s">
        <v>1105</v>
      </c>
      <c r="D188" s="323"/>
      <c r="E188" s="323"/>
      <c r="F188" s="323"/>
      <c r="G188" s="323"/>
      <c r="H188" s="323"/>
      <c r="I188" s="323"/>
      <c r="J188" s="308" t="s">
        <v>1168</v>
      </c>
    </row>
    <row r="189" spans="1:11" ht="103.5" customHeight="1">
      <c r="A189" s="927"/>
      <c r="B189" s="193" t="s">
        <v>1174</v>
      </c>
      <c r="C189" s="200" t="s">
        <v>1029</v>
      </c>
      <c r="D189" s="280">
        <v>2050</v>
      </c>
      <c r="E189" s="280"/>
      <c r="F189" s="191"/>
      <c r="G189" s="191"/>
      <c r="H189" s="191"/>
      <c r="I189" s="191">
        <v>2050</v>
      </c>
      <c r="J189" s="308" t="s">
        <v>1175</v>
      </c>
    </row>
    <row r="190" spans="1:11" s="342" customFormat="1" ht="100.5" customHeight="1">
      <c r="A190" s="340" t="s">
        <v>139</v>
      </c>
      <c r="B190" s="318" t="s">
        <v>1176</v>
      </c>
      <c r="C190" s="319" t="s">
        <v>1105</v>
      </c>
      <c r="D190" s="341"/>
      <c r="E190" s="341"/>
      <c r="F190" s="341"/>
      <c r="G190" s="341"/>
      <c r="H190" s="341"/>
      <c r="I190" s="341"/>
      <c r="J190" s="340" t="s">
        <v>1177</v>
      </c>
    </row>
    <row r="191" spans="1:11" ht="183.75" customHeight="1">
      <c r="A191" s="308" t="s">
        <v>728</v>
      </c>
      <c r="B191" s="193" t="s">
        <v>1178</v>
      </c>
      <c r="C191" s="200" t="s">
        <v>1105</v>
      </c>
      <c r="D191" s="323"/>
      <c r="E191" s="323"/>
      <c r="F191" s="323"/>
      <c r="G191" s="323"/>
      <c r="H191" s="323"/>
      <c r="I191" s="323"/>
      <c r="J191" s="308" t="s">
        <v>1177</v>
      </c>
    </row>
    <row r="192" spans="1:11" ht="31.5">
      <c r="A192" s="927" t="s">
        <v>732</v>
      </c>
      <c r="B192" s="193" t="s">
        <v>1179</v>
      </c>
      <c r="C192" s="200" t="s">
        <v>1105</v>
      </c>
      <c r="D192" s="324"/>
      <c r="E192" s="324"/>
      <c r="F192" s="323"/>
      <c r="G192" s="323"/>
      <c r="H192" s="324"/>
      <c r="I192" s="323"/>
      <c r="J192" s="359"/>
    </row>
    <row r="193" spans="1:10" ht="31.5">
      <c r="A193" s="927"/>
      <c r="B193" s="193" t="s">
        <v>1117</v>
      </c>
      <c r="C193" s="200" t="s">
        <v>1028</v>
      </c>
      <c r="D193" s="280">
        <v>10</v>
      </c>
      <c r="E193" s="280"/>
      <c r="F193" s="280"/>
      <c r="G193" s="280"/>
      <c r="H193" s="280">
        <v>10</v>
      </c>
      <c r="I193" s="323"/>
      <c r="J193" s="279" t="s">
        <v>1130</v>
      </c>
    </row>
    <row r="194" spans="1:10" ht="31.5">
      <c r="A194" s="927" t="s">
        <v>736</v>
      </c>
      <c r="B194" s="193" t="s">
        <v>1180</v>
      </c>
      <c r="C194" s="200" t="s">
        <v>1105</v>
      </c>
      <c r="D194" s="254"/>
      <c r="E194" s="254"/>
      <c r="F194" s="280"/>
      <c r="G194" s="280"/>
      <c r="H194" s="254"/>
      <c r="I194" s="323"/>
      <c r="J194" s="279"/>
    </row>
    <row r="195" spans="1:10" ht="31.5">
      <c r="A195" s="927"/>
      <c r="B195" s="193" t="s">
        <v>1117</v>
      </c>
      <c r="C195" s="200" t="s">
        <v>1028</v>
      </c>
      <c r="D195" s="280">
        <v>10</v>
      </c>
      <c r="E195" s="280"/>
      <c r="F195" s="280"/>
      <c r="G195" s="280"/>
      <c r="H195" s="280">
        <v>10</v>
      </c>
      <c r="I195" s="323"/>
      <c r="J195" s="279" t="s">
        <v>1130</v>
      </c>
    </row>
    <row r="196" spans="1:10" ht="52.5" customHeight="1">
      <c r="A196" s="343" t="s">
        <v>738</v>
      </c>
      <c r="B196" s="359" t="s">
        <v>1181</v>
      </c>
      <c r="C196" s="200" t="s">
        <v>1105</v>
      </c>
      <c r="D196" s="344"/>
      <c r="E196" s="344"/>
      <c r="F196" s="344"/>
      <c r="G196" s="344"/>
      <c r="H196" s="344"/>
      <c r="I196" s="344"/>
      <c r="J196" s="279" t="s">
        <v>1177</v>
      </c>
    </row>
    <row r="197" spans="1:10" ht="102.75" customHeight="1">
      <c r="A197" s="343" t="s">
        <v>740</v>
      </c>
      <c r="B197" s="317" t="s">
        <v>1182</v>
      </c>
      <c r="C197" s="345" t="s">
        <v>169</v>
      </c>
      <c r="D197" s="346">
        <f>SUM(E197:I197)</f>
        <v>410</v>
      </c>
      <c r="E197" s="346">
        <v>348.5</v>
      </c>
      <c r="F197" s="346">
        <v>61.5</v>
      </c>
      <c r="G197" s="346">
        <v>0</v>
      </c>
      <c r="H197" s="346">
        <v>0</v>
      </c>
      <c r="I197" s="346">
        <v>0</v>
      </c>
      <c r="J197" s="193" t="s">
        <v>1183</v>
      </c>
    </row>
    <row r="198" spans="1:10" ht="60.75" customHeight="1">
      <c r="J198" s="347" t="s">
        <v>1184</v>
      </c>
    </row>
  </sheetData>
  <mergeCells count="125">
    <mergeCell ref="A1:J1"/>
    <mergeCell ref="A3:A5"/>
    <mergeCell ref="B3:B5"/>
    <mergeCell ref="C3:C5"/>
    <mergeCell ref="D3:D5"/>
    <mergeCell ref="E3:I3"/>
    <mergeCell ref="J3:J5"/>
    <mergeCell ref="E4:I4"/>
    <mergeCell ref="A13:B13"/>
    <mergeCell ref="A14:B14"/>
    <mergeCell ref="A15:J15"/>
    <mergeCell ref="A16:C16"/>
    <mergeCell ref="A17:B17"/>
    <mergeCell ref="A18:B18"/>
    <mergeCell ref="A7:C7"/>
    <mergeCell ref="A8:B8"/>
    <mergeCell ref="A9:B9"/>
    <mergeCell ref="A10:B10"/>
    <mergeCell ref="A11:B11"/>
    <mergeCell ref="A12:B12"/>
    <mergeCell ref="A19:B19"/>
    <mergeCell ref="A20:J20"/>
    <mergeCell ref="A21:J21"/>
    <mergeCell ref="A22:A25"/>
    <mergeCell ref="B22:I22"/>
    <mergeCell ref="J22:J24"/>
    <mergeCell ref="J25:J31"/>
    <mergeCell ref="A26:A27"/>
    <mergeCell ref="B26:I26"/>
    <mergeCell ref="A28:A29"/>
    <mergeCell ref="A35:B35"/>
    <mergeCell ref="A36:B36"/>
    <mergeCell ref="A37:B37"/>
    <mergeCell ref="A38:B38"/>
    <mergeCell ref="A39:J39"/>
    <mergeCell ref="A40:J40"/>
    <mergeCell ref="B28:I28"/>
    <mergeCell ref="A30:A31"/>
    <mergeCell ref="B30:I30"/>
    <mergeCell ref="A32:J32"/>
    <mergeCell ref="A33:C33"/>
    <mergeCell ref="A34:B34"/>
    <mergeCell ref="A41:A48"/>
    <mergeCell ref="B41:I41"/>
    <mergeCell ref="J41:J57"/>
    <mergeCell ref="B43:B44"/>
    <mergeCell ref="B45:B46"/>
    <mergeCell ref="A49:A52"/>
    <mergeCell ref="B49:I49"/>
    <mergeCell ref="A53:A55"/>
    <mergeCell ref="B53:I53"/>
    <mergeCell ref="A56:A62"/>
    <mergeCell ref="B56:I56"/>
    <mergeCell ref="J58:J74"/>
    <mergeCell ref="B59:I59"/>
    <mergeCell ref="A63:A65"/>
    <mergeCell ref="B63:I63"/>
    <mergeCell ref="A66:A69"/>
    <mergeCell ref="B66:I66"/>
    <mergeCell ref="A70:A72"/>
    <mergeCell ref="B70:I70"/>
    <mergeCell ref="A73:A78"/>
    <mergeCell ref="A91:A93"/>
    <mergeCell ref="B91:I91"/>
    <mergeCell ref="J91:J96"/>
    <mergeCell ref="A94:A96"/>
    <mergeCell ref="B94:I94"/>
    <mergeCell ref="A97:J97"/>
    <mergeCell ref="B73:I73"/>
    <mergeCell ref="J75:J90"/>
    <mergeCell ref="B76:I76"/>
    <mergeCell ref="A79:A83"/>
    <mergeCell ref="B79:I79"/>
    <mergeCell ref="A84:A85"/>
    <mergeCell ref="B84:I84"/>
    <mergeCell ref="A86:A90"/>
    <mergeCell ref="B86:I86"/>
    <mergeCell ref="A104:J104"/>
    <mergeCell ref="J105:J106"/>
    <mergeCell ref="A107:J107"/>
    <mergeCell ref="A108:A109"/>
    <mergeCell ref="J110:J111"/>
    <mergeCell ref="A111:A115"/>
    <mergeCell ref="J113:J115"/>
    <mergeCell ref="A98:C98"/>
    <mergeCell ref="A99:B99"/>
    <mergeCell ref="A100:B100"/>
    <mergeCell ref="A101:B101"/>
    <mergeCell ref="A102:B102"/>
    <mergeCell ref="A103:B103"/>
    <mergeCell ref="A124:B124"/>
    <mergeCell ref="A125:B125"/>
    <mergeCell ref="A126:B126"/>
    <mergeCell ref="A127:B127"/>
    <mergeCell ref="A128:B128"/>
    <mergeCell ref="A129:A132"/>
    <mergeCell ref="B129:B132"/>
    <mergeCell ref="A118:A119"/>
    <mergeCell ref="C118:C119"/>
    <mergeCell ref="A120:A121"/>
    <mergeCell ref="C120:C121"/>
    <mergeCell ref="A122:J122"/>
    <mergeCell ref="A123:C123"/>
    <mergeCell ref="J148:J150"/>
    <mergeCell ref="A150:A153"/>
    <mergeCell ref="J155:J156"/>
    <mergeCell ref="A156:A158"/>
    <mergeCell ref="A159:A160"/>
    <mergeCell ref="B159:J159"/>
    <mergeCell ref="J129:J132"/>
    <mergeCell ref="A133:A136"/>
    <mergeCell ref="B134:B135"/>
    <mergeCell ref="J134:J135"/>
    <mergeCell ref="A142:J142"/>
    <mergeCell ref="A143:C143"/>
    <mergeCell ref="J186:J187"/>
    <mergeCell ref="A188:A189"/>
    <mergeCell ref="A192:A193"/>
    <mergeCell ref="A194:A195"/>
    <mergeCell ref="A162:J162"/>
    <mergeCell ref="A163:C163"/>
    <mergeCell ref="A171:A176"/>
    <mergeCell ref="A177:J177"/>
    <mergeCell ref="A178:C178"/>
    <mergeCell ref="A184:A18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E54"/>
  <sheetViews>
    <sheetView topLeftCell="A49" zoomScale="75" zoomScaleNormal="75" workbookViewId="0">
      <selection activeCell="E299" sqref="E299"/>
    </sheetView>
  </sheetViews>
  <sheetFormatPr defaultRowHeight="15"/>
  <cols>
    <col min="1" max="1" width="9.7109375" customWidth="1"/>
    <col min="2" max="2" width="38.7109375" customWidth="1"/>
    <col min="3" max="3" width="17.28515625" customWidth="1"/>
    <col min="4" max="4" width="16.42578125" customWidth="1"/>
    <col min="5" max="5" width="19.140625" customWidth="1"/>
  </cols>
  <sheetData>
    <row r="1" spans="1:5" ht="119.25" customHeight="1">
      <c r="A1" s="810" t="s">
        <v>1610</v>
      </c>
      <c r="B1" s="1388"/>
      <c r="C1" s="1388"/>
      <c r="D1" s="1388"/>
      <c r="E1" s="1388"/>
    </row>
    <row r="2" spans="1:5" ht="15.75" thickBot="1"/>
    <row r="3" spans="1:5" ht="32.25" thickBot="1">
      <c r="A3" s="497" t="s">
        <v>56</v>
      </c>
      <c r="B3" s="446" t="s">
        <v>58</v>
      </c>
      <c r="C3" s="446" t="s">
        <v>5</v>
      </c>
      <c r="D3" s="446" t="s">
        <v>703</v>
      </c>
      <c r="E3" s="446" t="s">
        <v>2</v>
      </c>
    </row>
    <row r="4" spans="1:5" ht="16.5" thickBot="1">
      <c r="A4" s="442" t="s">
        <v>124</v>
      </c>
      <c r="B4" s="1020" t="s">
        <v>1562</v>
      </c>
      <c r="C4" s="1021"/>
      <c r="D4" s="1021"/>
      <c r="E4" s="1022"/>
    </row>
    <row r="5" spans="1:5" ht="94.5" customHeight="1" thickBot="1">
      <c r="A5" s="443" t="s">
        <v>7</v>
      </c>
      <c r="B5" s="451" t="s">
        <v>1563</v>
      </c>
      <c r="C5" s="451" t="s">
        <v>1564</v>
      </c>
      <c r="D5" s="447" t="s">
        <v>1565</v>
      </c>
      <c r="E5" s="447"/>
    </row>
    <row r="6" spans="1:5" ht="78" customHeight="1" thickBot="1">
      <c r="A6" s="443" t="s">
        <v>13</v>
      </c>
      <c r="B6" s="451" t="s">
        <v>1566</v>
      </c>
      <c r="C6" s="451" t="s">
        <v>1567</v>
      </c>
      <c r="D6" s="447" t="s">
        <v>1568</v>
      </c>
      <c r="E6" s="447"/>
    </row>
    <row r="7" spans="1:5" ht="89.25" customHeight="1" thickBot="1">
      <c r="A7" s="443" t="s">
        <v>16</v>
      </c>
      <c r="B7" s="451" t="s">
        <v>1569</v>
      </c>
      <c r="C7" s="451" t="s">
        <v>1570</v>
      </c>
      <c r="D7" s="447" t="s">
        <v>1571</v>
      </c>
      <c r="E7" s="447"/>
    </row>
    <row r="8" spans="1:5" ht="60.75" customHeight="1" thickBot="1">
      <c r="A8" s="498" t="s">
        <v>18</v>
      </c>
      <c r="B8" s="451" t="s">
        <v>1572</v>
      </c>
      <c r="C8" s="451" t="s">
        <v>1573</v>
      </c>
      <c r="D8" s="447" t="s">
        <v>1571</v>
      </c>
      <c r="E8" s="447"/>
    </row>
    <row r="9" spans="1:5" ht="42" customHeight="1" thickBot="1">
      <c r="A9" s="443" t="s">
        <v>21</v>
      </c>
      <c r="B9" s="451" t="s">
        <v>1574</v>
      </c>
      <c r="C9" s="451" t="s">
        <v>1575</v>
      </c>
      <c r="D9" s="447" t="s">
        <v>1571</v>
      </c>
      <c r="E9" s="447"/>
    </row>
    <row r="10" spans="1:5" ht="39" customHeight="1" thickBot="1">
      <c r="A10" s="442" t="s">
        <v>127</v>
      </c>
      <c r="B10" s="946" t="s">
        <v>1576</v>
      </c>
      <c r="C10" s="1099"/>
      <c r="D10" s="1099"/>
      <c r="E10" s="947"/>
    </row>
    <row r="11" spans="1:5" ht="120" customHeight="1">
      <c r="A11" s="979" t="s">
        <v>41</v>
      </c>
      <c r="B11" s="499" t="s">
        <v>1577</v>
      </c>
      <c r="C11" s="985" t="s">
        <v>1579</v>
      </c>
      <c r="D11" s="979" t="s">
        <v>1568</v>
      </c>
      <c r="E11" s="979"/>
    </row>
    <row r="12" spans="1:5" ht="85.5" customHeight="1" thickBot="1">
      <c r="A12" s="908"/>
      <c r="B12" s="500" t="s">
        <v>1578</v>
      </c>
      <c r="C12" s="986"/>
      <c r="D12" s="908"/>
      <c r="E12" s="908"/>
    </row>
    <row r="13" spans="1:5" ht="135" customHeight="1" thickBot="1">
      <c r="A13" s="443" t="s">
        <v>43</v>
      </c>
      <c r="B13" s="500" t="s">
        <v>1580</v>
      </c>
      <c r="C13" s="451" t="s">
        <v>1581</v>
      </c>
      <c r="D13" s="447" t="s">
        <v>1568</v>
      </c>
      <c r="E13" s="447"/>
    </row>
    <row r="14" spans="1:5" ht="32.25" customHeight="1">
      <c r="A14" s="979" t="s">
        <v>45</v>
      </c>
      <c r="B14" s="1517" t="s">
        <v>1582</v>
      </c>
      <c r="C14" s="452" t="s">
        <v>1583</v>
      </c>
      <c r="D14" s="979" t="s">
        <v>1585</v>
      </c>
      <c r="E14" s="979" t="s">
        <v>1586</v>
      </c>
    </row>
    <row r="15" spans="1:5" ht="37.5" customHeight="1" thickBot="1">
      <c r="A15" s="908"/>
      <c r="B15" s="1518"/>
      <c r="C15" s="451" t="s">
        <v>1584</v>
      </c>
      <c r="D15" s="908"/>
      <c r="E15" s="908"/>
    </row>
    <row r="16" spans="1:5" ht="70.5" customHeight="1" thickBot="1">
      <c r="A16" s="443" t="s">
        <v>47</v>
      </c>
      <c r="B16" s="500" t="s">
        <v>1587</v>
      </c>
      <c r="C16" s="451" t="s">
        <v>1588</v>
      </c>
      <c r="D16" s="447" t="s">
        <v>1589</v>
      </c>
      <c r="E16" s="447" t="s">
        <v>1590</v>
      </c>
    </row>
    <row r="17" spans="1:5" ht="75" customHeight="1" thickBot="1">
      <c r="A17" s="443" t="s">
        <v>195</v>
      </c>
      <c r="B17" s="451" t="s">
        <v>1591</v>
      </c>
      <c r="C17" s="447"/>
      <c r="D17" s="447"/>
      <c r="E17" s="447"/>
    </row>
    <row r="18" spans="1:5" ht="69" customHeight="1" thickBot="1">
      <c r="A18" s="443" t="s">
        <v>1502</v>
      </c>
      <c r="B18" s="500" t="s">
        <v>1592</v>
      </c>
      <c r="C18" s="500" t="s">
        <v>1593</v>
      </c>
      <c r="D18" s="447" t="s">
        <v>1589</v>
      </c>
      <c r="E18" s="447" t="s">
        <v>1594</v>
      </c>
    </row>
    <row r="19" spans="1:5" ht="69.75" customHeight="1" thickBot="1">
      <c r="A19" s="443" t="s">
        <v>1503</v>
      </c>
      <c r="B19" s="500" t="s">
        <v>1595</v>
      </c>
      <c r="C19" s="451" t="s">
        <v>1588</v>
      </c>
      <c r="D19" s="447" t="s">
        <v>1589</v>
      </c>
      <c r="E19" s="447" t="s">
        <v>1594</v>
      </c>
    </row>
    <row r="20" spans="1:5" ht="85.5" customHeight="1" thickBot="1">
      <c r="A20" s="443" t="s">
        <v>1504</v>
      </c>
      <c r="B20" s="500" t="s">
        <v>1596</v>
      </c>
      <c r="C20" s="451" t="s">
        <v>1588</v>
      </c>
      <c r="D20" s="447" t="s">
        <v>1589</v>
      </c>
      <c r="E20" s="447" t="s">
        <v>1590</v>
      </c>
    </row>
    <row r="21" spans="1:5" ht="67.5" customHeight="1" thickBot="1">
      <c r="A21" s="501" t="s">
        <v>1505</v>
      </c>
      <c r="B21" s="502" t="s">
        <v>1597</v>
      </c>
      <c r="C21" s="500" t="s">
        <v>1598</v>
      </c>
      <c r="D21" s="447" t="s">
        <v>1589</v>
      </c>
      <c r="E21" s="447" t="s">
        <v>1590</v>
      </c>
    </row>
    <row r="22" spans="1:5" ht="56.25" customHeight="1" thickBot="1">
      <c r="A22" s="503" t="s">
        <v>132</v>
      </c>
      <c r="B22" s="1519" t="s">
        <v>1599</v>
      </c>
      <c r="C22" s="1520"/>
      <c r="D22" s="1520"/>
      <c r="E22" s="1521"/>
    </row>
    <row r="23" spans="1:5" ht="71.25" customHeight="1">
      <c r="A23" s="505"/>
      <c r="B23" s="449" t="s">
        <v>1600</v>
      </c>
      <c r="C23" s="506" t="s">
        <v>1601</v>
      </c>
      <c r="D23" s="450" t="s">
        <v>1571</v>
      </c>
      <c r="E23" s="448"/>
    </row>
    <row r="24" spans="1:5" ht="48" thickBot="1">
      <c r="A24" s="504"/>
      <c r="B24" s="453" t="s">
        <v>1602</v>
      </c>
      <c r="C24" s="451" t="s">
        <v>1603</v>
      </c>
      <c r="D24" s="10" t="s">
        <v>1571</v>
      </c>
      <c r="E24" s="447" t="s">
        <v>1604</v>
      </c>
    </row>
    <row r="25" spans="1:5" ht="16.5" thickBot="1">
      <c r="A25" s="503" t="s">
        <v>136</v>
      </c>
      <c r="B25" s="1514" t="s">
        <v>1605</v>
      </c>
      <c r="C25" s="1515"/>
      <c r="D25" s="1515"/>
      <c r="E25" s="1516"/>
    </row>
    <row r="26" spans="1:5" ht="111" thickBot="1">
      <c r="A26" s="504"/>
      <c r="B26" s="502" t="s">
        <v>1606</v>
      </c>
      <c r="C26" s="451" t="s">
        <v>1603</v>
      </c>
      <c r="D26" s="447" t="s">
        <v>1607</v>
      </c>
      <c r="E26" s="447" t="s">
        <v>1608</v>
      </c>
    </row>
    <row r="27" spans="1:5" ht="111" thickBot="1">
      <c r="A27" s="504"/>
      <c r="B27" s="502" t="s">
        <v>1609</v>
      </c>
      <c r="C27" s="451" t="s">
        <v>1603</v>
      </c>
      <c r="D27" s="447" t="s">
        <v>1607</v>
      </c>
      <c r="E27" s="447" t="s">
        <v>1608</v>
      </c>
    </row>
    <row r="31" spans="1:5" ht="78.75" customHeight="1">
      <c r="B31" s="631" t="s">
        <v>1881</v>
      </c>
    </row>
    <row r="32" spans="1:5" ht="15.75">
      <c r="B32" s="508" t="s">
        <v>1611</v>
      </c>
    </row>
    <row r="33" spans="2:2" ht="25.5" customHeight="1">
      <c r="B33" s="508" t="s">
        <v>1616</v>
      </c>
    </row>
    <row r="34" spans="2:2" ht="26.25" customHeight="1">
      <c r="B34" s="508" t="s">
        <v>1617</v>
      </c>
    </row>
    <row r="35" spans="2:2" ht="25.5" customHeight="1">
      <c r="B35" s="508" t="s">
        <v>1618</v>
      </c>
    </row>
    <row r="36" spans="2:2" ht="31.5">
      <c r="B36" s="509" t="s">
        <v>1612</v>
      </c>
    </row>
    <row r="37" spans="2:2" ht="34.5" customHeight="1">
      <c r="B37" s="507" t="s">
        <v>1626</v>
      </c>
    </row>
    <row r="38" spans="2:2" ht="15.75">
      <c r="B38" s="509" t="s">
        <v>1611</v>
      </c>
    </row>
    <row r="39" spans="2:2" ht="21" customHeight="1">
      <c r="B39" s="509" t="s">
        <v>1613</v>
      </c>
    </row>
    <row r="40" spans="2:2" ht="21.75" customHeight="1">
      <c r="B40" s="509" t="s">
        <v>1614</v>
      </c>
    </row>
    <row r="41" spans="2:2" ht="24" customHeight="1">
      <c r="B41" s="509" t="s">
        <v>1615</v>
      </c>
    </row>
    <row r="42" spans="2:2" ht="42" customHeight="1">
      <c r="B42" s="631" t="s">
        <v>1882</v>
      </c>
    </row>
    <row r="43" spans="2:2" ht="15.75">
      <c r="B43" s="509" t="s">
        <v>1611</v>
      </c>
    </row>
    <row r="44" spans="2:2" ht="15.75">
      <c r="B44" s="508" t="s">
        <v>1619</v>
      </c>
    </row>
    <row r="45" spans="2:2" ht="15.75">
      <c r="B45" s="508" t="s">
        <v>1620</v>
      </c>
    </row>
    <row r="46" spans="2:2" ht="15.75">
      <c r="B46" s="508" t="s">
        <v>1621</v>
      </c>
    </row>
    <row r="47" spans="2:2" ht="31.5">
      <c r="B47" s="507" t="s">
        <v>1627</v>
      </c>
    </row>
    <row r="48" spans="2:2" ht="15.75">
      <c r="B48" s="509" t="s">
        <v>1611</v>
      </c>
    </row>
    <row r="49" spans="2:2" ht="15.75">
      <c r="B49" s="509" t="s">
        <v>1622</v>
      </c>
    </row>
    <row r="50" spans="2:2" ht="15.75">
      <c r="B50" s="509" t="s">
        <v>1623</v>
      </c>
    </row>
    <row r="51" spans="2:2" ht="15.75">
      <c r="B51" s="509" t="s">
        <v>1624</v>
      </c>
    </row>
    <row r="52" spans="2:2" ht="31.5">
      <c r="B52" s="507" t="s">
        <v>1628</v>
      </c>
    </row>
    <row r="53" spans="2:2" ht="15.75">
      <c r="B53" s="509" t="s">
        <v>1611</v>
      </c>
    </row>
    <row r="54" spans="2:2" ht="15.75">
      <c r="B54" s="509" t="s">
        <v>1625</v>
      </c>
    </row>
  </sheetData>
  <mergeCells count="13">
    <mergeCell ref="B25:E25"/>
    <mergeCell ref="A1:E1"/>
    <mergeCell ref="A14:A15"/>
    <mergeCell ref="B14:B15"/>
    <mergeCell ref="D14:D15"/>
    <mergeCell ref="E14:E15"/>
    <mergeCell ref="B22:E22"/>
    <mergeCell ref="B4:E4"/>
    <mergeCell ref="B10:E10"/>
    <mergeCell ref="A11:A12"/>
    <mergeCell ref="C11:C12"/>
    <mergeCell ref="D11:D12"/>
    <mergeCell ref="E11:E12"/>
  </mergeCells>
  <pageMargins left="0.7" right="0.7" top="0.75" bottom="0.75" header="0.3" footer="0.3"/>
  <pageSetup paperSize="9" scale="8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S133"/>
  <sheetViews>
    <sheetView zoomScale="75" zoomScaleNormal="75" workbookViewId="0">
      <selection activeCell="E299" sqref="E299"/>
    </sheetView>
  </sheetViews>
  <sheetFormatPr defaultRowHeight="15"/>
  <cols>
    <col min="1" max="1" width="6.28515625" customWidth="1"/>
    <col min="2" max="2" width="35.85546875" customWidth="1"/>
    <col min="3" max="3" width="8" customWidth="1"/>
    <col min="4" max="4" width="7.42578125" customWidth="1"/>
    <col min="5" max="5" width="12.42578125" customWidth="1"/>
    <col min="6" max="6" width="10.5703125" customWidth="1"/>
    <col min="7" max="7" width="10.7109375" customWidth="1"/>
    <col min="8" max="8" width="8.7109375" customWidth="1"/>
    <col min="9" max="9" width="8.5703125" customWidth="1"/>
    <col min="10" max="10" width="9.7109375" customWidth="1"/>
    <col min="11" max="11" width="9" customWidth="1"/>
    <col min="12" max="12" width="3.28515625" customWidth="1"/>
    <col min="13" max="13" width="9" customWidth="1"/>
    <col min="14" max="14" width="4.5703125" customWidth="1"/>
    <col min="15" max="15" width="4.85546875" customWidth="1"/>
    <col min="16" max="16" width="11" customWidth="1"/>
    <col min="17" max="17" width="5.85546875" customWidth="1"/>
    <col min="18" max="18" width="7" customWidth="1"/>
    <col min="19" max="19" width="13.85546875" customWidth="1"/>
  </cols>
  <sheetData>
    <row r="1" spans="1:19" ht="45.75" customHeight="1">
      <c r="A1" s="810" t="s">
        <v>1552</v>
      </c>
      <c r="B1" s="810"/>
      <c r="C1" s="810"/>
      <c r="D1" s="810"/>
      <c r="E1" s="810"/>
      <c r="F1" s="810"/>
      <c r="G1" s="810"/>
      <c r="H1" s="810"/>
      <c r="I1" s="810"/>
      <c r="J1" s="810"/>
      <c r="K1" s="810"/>
      <c r="L1" s="810"/>
      <c r="M1" s="810"/>
      <c r="N1" s="810"/>
      <c r="O1" s="810"/>
      <c r="P1" s="810"/>
      <c r="Q1" s="810"/>
      <c r="R1" s="810"/>
      <c r="S1" s="810"/>
    </row>
    <row r="2" spans="1:19" ht="15.75" thickBot="1">
      <c r="S2" s="250" t="s">
        <v>478</v>
      </c>
    </row>
    <row r="3" spans="1:19">
      <c r="A3" s="1549" t="s">
        <v>0</v>
      </c>
      <c r="B3" s="1552" t="s">
        <v>662</v>
      </c>
      <c r="C3" s="1552" t="s">
        <v>663</v>
      </c>
      <c r="D3" s="1552" t="s">
        <v>3</v>
      </c>
      <c r="E3" s="1552"/>
      <c r="F3" s="1552" t="s">
        <v>668</v>
      </c>
      <c r="G3" s="1552"/>
      <c r="H3" s="1555" t="s">
        <v>65</v>
      </c>
      <c r="I3" s="1555"/>
      <c r="J3" s="1555"/>
      <c r="K3" s="1555"/>
      <c r="L3" s="1555"/>
      <c r="M3" s="1555"/>
      <c r="N3" s="1555"/>
      <c r="O3" s="1555"/>
      <c r="P3" s="1555"/>
      <c r="Q3" s="1555"/>
      <c r="R3" s="1555"/>
      <c r="S3" s="1556" t="s">
        <v>5</v>
      </c>
    </row>
    <row r="4" spans="1:19">
      <c r="A4" s="1550"/>
      <c r="B4" s="1553"/>
      <c r="C4" s="1553"/>
      <c r="D4" s="1553"/>
      <c r="E4" s="1553"/>
      <c r="F4" s="1553"/>
      <c r="G4" s="1553"/>
      <c r="H4" s="1554" t="s">
        <v>213</v>
      </c>
      <c r="I4" s="1554"/>
      <c r="J4" s="1554"/>
      <c r="K4" s="1554"/>
      <c r="L4" s="1554"/>
      <c r="M4" s="1554"/>
      <c r="N4" s="1554"/>
      <c r="O4" s="1554"/>
      <c r="P4" s="1554"/>
      <c r="Q4" s="1554"/>
      <c r="R4" s="1554"/>
      <c r="S4" s="1557"/>
    </row>
    <row r="5" spans="1:19" ht="69" customHeight="1" thickBot="1">
      <c r="A5" s="1551"/>
      <c r="B5" s="1523"/>
      <c r="C5" s="1523"/>
      <c r="D5" s="1523"/>
      <c r="E5" s="1523"/>
      <c r="F5" s="1523"/>
      <c r="G5" s="1523"/>
      <c r="H5" s="1523" t="s">
        <v>482</v>
      </c>
      <c r="I5" s="1523"/>
      <c r="J5" s="1523" t="s">
        <v>664</v>
      </c>
      <c r="K5" s="1523"/>
      <c r="L5" s="1523"/>
      <c r="M5" s="1523"/>
      <c r="N5" s="1523" t="s">
        <v>665</v>
      </c>
      <c r="O5" s="1523"/>
      <c r="P5" s="236" t="s">
        <v>666</v>
      </c>
      <c r="Q5" s="1523" t="s">
        <v>667</v>
      </c>
      <c r="R5" s="1523"/>
      <c r="S5" s="1558"/>
    </row>
    <row r="6" spans="1:19" ht="61.5" customHeight="1">
      <c r="A6" s="242" t="s">
        <v>13</v>
      </c>
      <c r="B6" s="243" t="s">
        <v>537</v>
      </c>
      <c r="C6" s="243">
        <v>160</v>
      </c>
      <c r="D6" s="1560">
        <v>2012</v>
      </c>
      <c r="E6" s="1560"/>
      <c r="F6" s="1559">
        <v>57.34</v>
      </c>
      <c r="G6" s="1559"/>
      <c r="H6" s="1559"/>
      <c r="I6" s="1559"/>
      <c r="J6" s="1559">
        <v>30.5</v>
      </c>
      <c r="K6" s="1559"/>
      <c r="L6" s="1559"/>
      <c r="M6" s="1559"/>
      <c r="N6" s="1559">
        <v>26.84</v>
      </c>
      <c r="O6" s="1559"/>
      <c r="P6" s="245"/>
      <c r="Q6" s="1559"/>
      <c r="R6" s="1559"/>
      <c r="S6" s="244" t="s">
        <v>669</v>
      </c>
    </row>
    <row r="7" spans="1:19" ht="60.75" customHeight="1">
      <c r="A7" s="237" t="s">
        <v>16</v>
      </c>
      <c r="B7" s="175" t="s">
        <v>538</v>
      </c>
      <c r="C7" s="175">
        <v>120</v>
      </c>
      <c r="D7" s="1544">
        <v>2012</v>
      </c>
      <c r="E7" s="1544"/>
      <c r="F7" s="806">
        <v>41.61</v>
      </c>
      <c r="G7" s="806"/>
      <c r="H7" s="806"/>
      <c r="I7" s="806"/>
      <c r="J7" s="806">
        <v>30.25</v>
      </c>
      <c r="K7" s="806"/>
      <c r="L7" s="806"/>
      <c r="M7" s="806"/>
      <c r="N7" s="806">
        <v>11.36</v>
      </c>
      <c r="O7" s="806"/>
      <c r="P7" s="246"/>
      <c r="Q7" s="806"/>
      <c r="R7" s="806"/>
      <c r="S7" s="174" t="s">
        <v>669</v>
      </c>
    </row>
    <row r="8" spans="1:19" ht="63.75" customHeight="1">
      <c r="A8" s="237" t="s">
        <v>18</v>
      </c>
      <c r="B8" s="175" t="s">
        <v>539</v>
      </c>
      <c r="C8" s="175">
        <v>240</v>
      </c>
      <c r="D8" s="1544">
        <v>2012</v>
      </c>
      <c r="E8" s="1544"/>
      <c r="F8" s="806">
        <v>35.5</v>
      </c>
      <c r="G8" s="806"/>
      <c r="H8" s="806"/>
      <c r="I8" s="806"/>
      <c r="J8" s="806">
        <v>20</v>
      </c>
      <c r="K8" s="806"/>
      <c r="L8" s="806"/>
      <c r="M8" s="806"/>
      <c r="N8" s="806">
        <v>15.5</v>
      </c>
      <c r="O8" s="806"/>
      <c r="P8" s="246"/>
      <c r="Q8" s="806"/>
      <c r="R8" s="806"/>
      <c r="S8" s="174" t="s">
        <v>669</v>
      </c>
    </row>
    <row r="9" spans="1:19" ht="59.25" customHeight="1">
      <c r="A9" s="237" t="s">
        <v>21</v>
      </c>
      <c r="B9" s="175" t="s">
        <v>540</v>
      </c>
      <c r="C9" s="175">
        <v>120</v>
      </c>
      <c r="D9" s="1544">
        <v>2012</v>
      </c>
      <c r="E9" s="1544"/>
      <c r="F9" s="806">
        <v>8</v>
      </c>
      <c r="G9" s="806"/>
      <c r="H9" s="806"/>
      <c r="I9" s="806"/>
      <c r="J9" s="806"/>
      <c r="K9" s="806"/>
      <c r="L9" s="806"/>
      <c r="M9" s="806"/>
      <c r="N9" s="806"/>
      <c r="O9" s="806"/>
      <c r="P9" s="246">
        <v>8</v>
      </c>
      <c r="Q9" s="806"/>
      <c r="R9" s="806"/>
      <c r="S9" s="175" t="s">
        <v>669</v>
      </c>
    </row>
    <row r="10" spans="1:19">
      <c r="A10" s="181" t="s">
        <v>23</v>
      </c>
      <c r="B10" s="144" t="s">
        <v>541</v>
      </c>
      <c r="C10" s="144">
        <v>120</v>
      </c>
      <c r="D10" s="1542"/>
      <c r="E10" s="1542"/>
      <c r="F10" s="1412">
        <v>277.45</v>
      </c>
      <c r="G10" s="1412"/>
      <c r="H10" s="1412"/>
      <c r="I10" s="1412"/>
      <c r="J10" s="1412">
        <v>80.75</v>
      </c>
      <c r="K10" s="1412"/>
      <c r="L10" s="1412"/>
      <c r="M10" s="1412"/>
      <c r="N10" s="1412">
        <v>53.7</v>
      </c>
      <c r="O10" s="1412"/>
      <c r="P10" s="173">
        <v>8</v>
      </c>
      <c r="Q10" s="1412">
        <v>135</v>
      </c>
      <c r="R10" s="1412"/>
      <c r="S10" s="176"/>
    </row>
    <row r="11" spans="1:19" ht="93" customHeight="1">
      <c r="A11" s="237" t="s">
        <v>25</v>
      </c>
      <c r="B11" s="175" t="s">
        <v>542</v>
      </c>
      <c r="C11" s="175">
        <v>140</v>
      </c>
      <c r="D11" s="1544">
        <v>2013</v>
      </c>
      <c r="E11" s="1544"/>
      <c r="F11" s="806">
        <v>168</v>
      </c>
      <c r="G11" s="806"/>
      <c r="H11" s="806"/>
      <c r="I11" s="806"/>
      <c r="J11" s="806"/>
      <c r="K11" s="806"/>
      <c r="L11" s="806"/>
      <c r="M11" s="806"/>
      <c r="N11" s="806"/>
      <c r="O11" s="806"/>
      <c r="P11" s="246"/>
      <c r="Q11" s="806">
        <v>168</v>
      </c>
      <c r="R11" s="806"/>
      <c r="S11" s="174" t="s">
        <v>543</v>
      </c>
    </row>
    <row r="12" spans="1:19" s="358" customFormat="1" ht="61.5" customHeight="1">
      <c r="A12" s="670" t="s">
        <v>27</v>
      </c>
      <c r="B12" s="671" t="s">
        <v>544</v>
      </c>
      <c r="C12" s="671">
        <v>160</v>
      </c>
      <c r="D12" s="1546">
        <v>2013</v>
      </c>
      <c r="E12" s="1546"/>
      <c r="F12" s="1545">
        <v>96.3</v>
      </c>
      <c r="G12" s="1545"/>
      <c r="H12" s="1545"/>
      <c r="I12" s="1545"/>
      <c r="J12" s="1545">
        <v>77.2</v>
      </c>
      <c r="K12" s="1545"/>
      <c r="L12" s="1545"/>
      <c r="M12" s="1545"/>
      <c r="N12" s="1545">
        <v>19.100000000000001</v>
      </c>
      <c r="O12" s="1545"/>
      <c r="P12" s="672"/>
      <c r="Q12" s="1545"/>
      <c r="R12" s="1545"/>
      <c r="S12" s="673" t="s">
        <v>669</v>
      </c>
    </row>
    <row r="13" spans="1:19" ht="59.25" customHeight="1">
      <c r="A13" s="237" t="s">
        <v>29</v>
      </c>
      <c r="B13" s="175" t="s">
        <v>545</v>
      </c>
      <c r="C13" s="175">
        <v>120</v>
      </c>
      <c r="D13" s="1544">
        <v>2013</v>
      </c>
      <c r="E13" s="1544"/>
      <c r="F13" s="806">
        <v>76.75</v>
      </c>
      <c r="G13" s="806"/>
      <c r="H13" s="806"/>
      <c r="I13" s="806"/>
      <c r="J13" s="806">
        <v>64.55</v>
      </c>
      <c r="K13" s="806"/>
      <c r="L13" s="806"/>
      <c r="M13" s="806"/>
      <c r="N13" s="806">
        <v>12.2</v>
      </c>
      <c r="O13" s="806"/>
      <c r="P13" s="246"/>
      <c r="Q13" s="806"/>
      <c r="R13" s="806"/>
      <c r="S13" s="174" t="s">
        <v>669</v>
      </c>
    </row>
    <row r="14" spans="1:19" ht="63" customHeight="1">
      <c r="A14" s="237" t="s">
        <v>50</v>
      </c>
      <c r="B14" s="175" t="s">
        <v>546</v>
      </c>
      <c r="C14" s="175">
        <v>240</v>
      </c>
      <c r="D14" s="1544">
        <v>2013</v>
      </c>
      <c r="E14" s="1544"/>
      <c r="F14" s="806">
        <v>268</v>
      </c>
      <c r="G14" s="806"/>
      <c r="H14" s="806"/>
      <c r="I14" s="806"/>
      <c r="J14" s="806">
        <v>124</v>
      </c>
      <c r="K14" s="806"/>
      <c r="L14" s="806"/>
      <c r="M14" s="806"/>
      <c r="N14" s="806">
        <v>144</v>
      </c>
      <c r="O14" s="806"/>
      <c r="P14" s="246"/>
      <c r="Q14" s="806"/>
      <c r="R14" s="806"/>
      <c r="S14" s="174" t="s">
        <v>669</v>
      </c>
    </row>
    <row r="15" spans="1:19" ht="63" customHeight="1">
      <c r="A15" s="237" t="s">
        <v>51</v>
      </c>
      <c r="B15" s="237" t="s">
        <v>547</v>
      </c>
      <c r="C15" s="175">
        <v>120</v>
      </c>
      <c r="D15" s="1544">
        <v>2013</v>
      </c>
      <c r="E15" s="1544"/>
      <c r="F15" s="806">
        <v>36</v>
      </c>
      <c r="G15" s="806"/>
      <c r="H15" s="806"/>
      <c r="I15" s="806"/>
      <c r="J15" s="806"/>
      <c r="K15" s="806"/>
      <c r="L15" s="806"/>
      <c r="M15" s="806"/>
      <c r="N15" s="806"/>
      <c r="O15" s="806"/>
      <c r="P15" s="246"/>
      <c r="Q15" s="806">
        <v>36</v>
      </c>
      <c r="R15" s="806"/>
      <c r="S15" s="237" t="s">
        <v>669</v>
      </c>
    </row>
    <row r="16" spans="1:19" ht="63.75" customHeight="1">
      <c r="A16" s="237" t="s">
        <v>52</v>
      </c>
      <c r="B16" s="237" t="s">
        <v>548</v>
      </c>
      <c r="C16" s="175">
        <v>120</v>
      </c>
      <c r="D16" s="1544">
        <v>2013</v>
      </c>
      <c r="E16" s="1544"/>
      <c r="F16" s="806">
        <v>6</v>
      </c>
      <c r="G16" s="806"/>
      <c r="H16" s="806"/>
      <c r="I16" s="806"/>
      <c r="J16" s="806"/>
      <c r="K16" s="806"/>
      <c r="L16" s="806"/>
      <c r="M16" s="806"/>
      <c r="N16" s="806"/>
      <c r="O16" s="806"/>
      <c r="P16" s="246">
        <v>6</v>
      </c>
      <c r="Q16" s="806"/>
      <c r="R16" s="806"/>
      <c r="S16" s="237" t="s">
        <v>669</v>
      </c>
    </row>
    <row r="17" spans="1:19" ht="50.25" customHeight="1">
      <c r="A17" s="237" t="s">
        <v>549</v>
      </c>
      <c r="B17" s="237" t="s">
        <v>550</v>
      </c>
      <c r="C17" s="175">
        <v>20</v>
      </c>
      <c r="D17" s="1544">
        <v>2013</v>
      </c>
      <c r="E17" s="1544"/>
      <c r="F17" s="806">
        <v>24</v>
      </c>
      <c r="G17" s="806"/>
      <c r="H17" s="806"/>
      <c r="I17" s="806"/>
      <c r="J17" s="806">
        <v>12</v>
      </c>
      <c r="K17" s="806"/>
      <c r="L17" s="806"/>
      <c r="M17" s="806"/>
      <c r="N17" s="806">
        <v>6</v>
      </c>
      <c r="O17" s="806"/>
      <c r="P17" s="246">
        <v>6</v>
      </c>
      <c r="Q17" s="806"/>
      <c r="R17" s="806"/>
      <c r="S17" s="1522" t="s">
        <v>669</v>
      </c>
    </row>
    <row r="18" spans="1:19" ht="18.75" customHeight="1">
      <c r="A18" s="181" t="s">
        <v>551</v>
      </c>
      <c r="B18" s="144" t="s">
        <v>552</v>
      </c>
      <c r="C18" s="144">
        <v>680</v>
      </c>
      <c r="D18" s="1542"/>
      <c r="E18" s="1542"/>
      <c r="F18" s="1412">
        <v>675.05</v>
      </c>
      <c r="G18" s="1412"/>
      <c r="H18" s="1412"/>
      <c r="I18" s="1412"/>
      <c r="J18" s="1412">
        <v>277.75</v>
      </c>
      <c r="K18" s="1412"/>
      <c r="L18" s="1412"/>
      <c r="M18" s="1412"/>
      <c r="N18" s="1412">
        <v>181.3</v>
      </c>
      <c r="O18" s="1412"/>
      <c r="P18" s="173">
        <v>12</v>
      </c>
      <c r="Q18" s="1412">
        <v>204</v>
      </c>
      <c r="R18" s="1412"/>
      <c r="S18" s="1522"/>
    </row>
    <row r="19" spans="1:19" ht="30.75" customHeight="1">
      <c r="A19" s="237" t="s">
        <v>553</v>
      </c>
      <c r="B19" s="175" t="s">
        <v>554</v>
      </c>
      <c r="C19" s="175">
        <v>182</v>
      </c>
      <c r="D19" s="1544">
        <v>2014</v>
      </c>
      <c r="E19" s="1544"/>
      <c r="F19" s="806">
        <v>218.4</v>
      </c>
      <c r="G19" s="806"/>
      <c r="H19" s="806"/>
      <c r="I19" s="806"/>
      <c r="J19" s="806"/>
      <c r="K19" s="806"/>
      <c r="L19" s="806"/>
      <c r="M19" s="806"/>
      <c r="N19" s="806"/>
      <c r="O19" s="806"/>
      <c r="P19" s="246"/>
      <c r="Q19" s="806">
        <v>218.4</v>
      </c>
      <c r="R19" s="806"/>
      <c r="S19" s="174" t="s">
        <v>543</v>
      </c>
    </row>
    <row r="20" spans="1:19" ht="62.25" customHeight="1">
      <c r="A20" s="237" t="s">
        <v>555</v>
      </c>
      <c r="B20" s="175" t="s">
        <v>556</v>
      </c>
      <c r="C20" s="175">
        <v>240</v>
      </c>
      <c r="D20" s="1544">
        <v>2014</v>
      </c>
      <c r="E20" s="1544"/>
      <c r="F20" s="806">
        <v>304.5</v>
      </c>
      <c r="G20" s="806"/>
      <c r="H20" s="806"/>
      <c r="I20" s="806"/>
      <c r="J20" s="806"/>
      <c r="K20" s="806"/>
      <c r="L20" s="806"/>
      <c r="M20" s="806"/>
      <c r="N20" s="806"/>
      <c r="O20" s="806"/>
      <c r="P20" s="246"/>
      <c r="Q20" s="806">
        <v>304.5</v>
      </c>
      <c r="R20" s="806"/>
      <c r="S20" s="174" t="s">
        <v>669</v>
      </c>
    </row>
    <row r="21" spans="1:19" ht="65.25" customHeight="1">
      <c r="A21" s="237" t="s">
        <v>557</v>
      </c>
      <c r="B21" s="175" t="s">
        <v>558</v>
      </c>
      <c r="C21" s="175">
        <v>120</v>
      </c>
      <c r="D21" s="1544">
        <v>2014</v>
      </c>
      <c r="E21" s="1544"/>
      <c r="F21" s="806">
        <v>152.69999999999999</v>
      </c>
      <c r="G21" s="806"/>
      <c r="H21" s="806"/>
      <c r="I21" s="806"/>
      <c r="J21" s="806"/>
      <c r="K21" s="806"/>
      <c r="L21" s="806"/>
      <c r="M21" s="806"/>
      <c r="N21" s="806"/>
      <c r="O21" s="806"/>
      <c r="P21" s="246">
        <v>6</v>
      </c>
      <c r="Q21" s="806">
        <v>146.69999999999999</v>
      </c>
      <c r="R21" s="806"/>
      <c r="S21" s="174" t="s">
        <v>669</v>
      </c>
    </row>
    <row r="22" spans="1:19" ht="59.25" customHeight="1">
      <c r="A22" s="237" t="s">
        <v>559</v>
      </c>
      <c r="B22" s="175" t="s">
        <v>560</v>
      </c>
      <c r="C22" s="175">
        <v>120</v>
      </c>
      <c r="D22" s="1544">
        <v>2014</v>
      </c>
      <c r="E22" s="1544"/>
      <c r="F22" s="806">
        <v>144</v>
      </c>
      <c r="G22" s="806"/>
      <c r="H22" s="806"/>
      <c r="I22" s="806"/>
      <c r="J22" s="806">
        <v>72</v>
      </c>
      <c r="K22" s="806"/>
      <c r="L22" s="806"/>
      <c r="M22" s="806"/>
      <c r="N22" s="806">
        <v>72</v>
      </c>
      <c r="O22" s="806"/>
      <c r="P22" s="246"/>
      <c r="Q22" s="806"/>
      <c r="R22" s="806"/>
      <c r="S22" s="174" t="s">
        <v>669</v>
      </c>
    </row>
    <row r="23" spans="1:19" ht="65.25" customHeight="1">
      <c r="A23" s="237" t="s">
        <v>561</v>
      </c>
      <c r="B23" s="175" t="s">
        <v>562</v>
      </c>
      <c r="C23" s="175">
        <v>230</v>
      </c>
      <c r="D23" s="1544">
        <v>2014</v>
      </c>
      <c r="E23" s="1544"/>
      <c r="F23" s="806">
        <v>276</v>
      </c>
      <c r="G23" s="806"/>
      <c r="H23" s="806"/>
      <c r="I23" s="806"/>
      <c r="J23" s="806"/>
      <c r="K23" s="806"/>
      <c r="L23" s="806"/>
      <c r="M23" s="806"/>
      <c r="N23" s="806"/>
      <c r="O23" s="806"/>
      <c r="P23" s="246"/>
      <c r="Q23" s="806">
        <v>276</v>
      </c>
      <c r="R23" s="806"/>
      <c r="S23" s="174" t="s">
        <v>669</v>
      </c>
    </row>
    <row r="24" spans="1:19" s="358" customFormat="1" ht="60">
      <c r="A24" s="670" t="s">
        <v>563</v>
      </c>
      <c r="B24" s="671" t="s">
        <v>564</v>
      </c>
      <c r="C24" s="671">
        <v>120</v>
      </c>
      <c r="D24" s="1546">
        <v>2014</v>
      </c>
      <c r="E24" s="1546"/>
      <c r="F24" s="1545">
        <v>144</v>
      </c>
      <c r="G24" s="1545"/>
      <c r="H24" s="1545"/>
      <c r="I24" s="1545"/>
      <c r="J24" s="1545">
        <v>72</v>
      </c>
      <c r="K24" s="1545"/>
      <c r="L24" s="1545"/>
      <c r="M24" s="1545"/>
      <c r="N24" s="1545">
        <v>72</v>
      </c>
      <c r="O24" s="1545"/>
      <c r="P24" s="672"/>
      <c r="Q24" s="1545"/>
      <c r="R24" s="1545"/>
      <c r="S24" s="673" t="s">
        <v>669</v>
      </c>
    </row>
    <row r="25" spans="1:19" ht="62.25" customHeight="1">
      <c r="A25" s="237" t="s">
        <v>565</v>
      </c>
      <c r="B25" s="175" t="s">
        <v>566</v>
      </c>
      <c r="C25" s="175">
        <v>80</v>
      </c>
      <c r="D25" s="1544">
        <v>2014</v>
      </c>
      <c r="E25" s="1544"/>
      <c r="F25" s="806">
        <v>96</v>
      </c>
      <c r="G25" s="806"/>
      <c r="H25" s="806"/>
      <c r="I25" s="806"/>
      <c r="J25" s="806"/>
      <c r="K25" s="806"/>
      <c r="L25" s="806"/>
      <c r="M25" s="806"/>
      <c r="N25" s="806">
        <v>4</v>
      </c>
      <c r="O25" s="806"/>
      <c r="P25" s="246">
        <v>4</v>
      </c>
      <c r="Q25" s="806">
        <v>88</v>
      </c>
      <c r="R25" s="806"/>
      <c r="S25" s="174" t="s">
        <v>669</v>
      </c>
    </row>
    <row r="26" spans="1:19" ht="61.5" customHeight="1">
      <c r="A26" s="237" t="s">
        <v>567</v>
      </c>
      <c r="B26" s="175" t="s">
        <v>568</v>
      </c>
      <c r="C26" s="175">
        <v>60</v>
      </c>
      <c r="D26" s="1544">
        <v>2014</v>
      </c>
      <c r="E26" s="1544"/>
      <c r="F26" s="806">
        <v>72</v>
      </c>
      <c r="G26" s="806"/>
      <c r="H26" s="806"/>
      <c r="I26" s="806"/>
      <c r="J26" s="806"/>
      <c r="K26" s="806"/>
      <c r="L26" s="806"/>
      <c r="M26" s="806"/>
      <c r="N26" s="806"/>
      <c r="O26" s="806"/>
      <c r="P26" s="246"/>
      <c r="Q26" s="806">
        <v>72</v>
      </c>
      <c r="R26" s="806"/>
      <c r="S26" s="174" t="s">
        <v>669</v>
      </c>
    </row>
    <row r="27" spans="1:19" ht="57.75" customHeight="1">
      <c r="A27" s="237" t="s">
        <v>569</v>
      </c>
      <c r="B27" s="237" t="s">
        <v>570</v>
      </c>
      <c r="C27" s="175">
        <v>120</v>
      </c>
      <c r="D27" s="1544">
        <v>2014</v>
      </c>
      <c r="E27" s="1544"/>
      <c r="F27" s="806">
        <v>152</v>
      </c>
      <c r="G27" s="806"/>
      <c r="H27" s="1412"/>
      <c r="I27" s="1412"/>
      <c r="J27" s="806"/>
      <c r="K27" s="806"/>
      <c r="L27" s="806"/>
      <c r="M27" s="806"/>
      <c r="N27" s="806"/>
      <c r="O27" s="806"/>
      <c r="P27" s="246">
        <v>8</v>
      </c>
      <c r="Q27" s="806">
        <v>144</v>
      </c>
      <c r="R27" s="806"/>
      <c r="S27" s="174" t="s">
        <v>669</v>
      </c>
    </row>
    <row r="28" spans="1:19" ht="75" customHeight="1">
      <c r="A28" s="237" t="s">
        <v>571</v>
      </c>
      <c r="B28" s="237" t="s">
        <v>572</v>
      </c>
      <c r="C28" s="175">
        <v>120</v>
      </c>
      <c r="D28" s="1544">
        <v>2014</v>
      </c>
      <c r="E28" s="1544"/>
      <c r="F28" s="806">
        <v>152.69999999999999</v>
      </c>
      <c r="G28" s="806"/>
      <c r="H28" s="1412"/>
      <c r="I28" s="1412"/>
      <c r="J28" s="806">
        <v>72</v>
      </c>
      <c r="K28" s="806"/>
      <c r="L28" s="806"/>
      <c r="M28" s="806"/>
      <c r="N28" s="806">
        <v>72</v>
      </c>
      <c r="O28" s="806"/>
      <c r="P28" s="246">
        <v>8.6999999999999993</v>
      </c>
      <c r="Q28" s="806"/>
      <c r="R28" s="806"/>
      <c r="S28" s="174" t="s">
        <v>669</v>
      </c>
    </row>
    <row r="29" spans="1:19" ht="59.25" customHeight="1">
      <c r="A29" s="237" t="s">
        <v>573</v>
      </c>
      <c r="B29" s="667" t="s">
        <v>1978</v>
      </c>
      <c r="C29" s="175">
        <v>120</v>
      </c>
      <c r="D29" s="1544">
        <v>2014</v>
      </c>
      <c r="E29" s="1544"/>
      <c r="F29" s="806">
        <v>108</v>
      </c>
      <c r="G29" s="806"/>
      <c r="H29" s="1412"/>
      <c r="I29" s="1412"/>
      <c r="J29" s="806"/>
      <c r="K29" s="806"/>
      <c r="L29" s="806"/>
      <c r="M29" s="806"/>
      <c r="N29" s="806"/>
      <c r="O29" s="806"/>
      <c r="P29" s="246"/>
      <c r="Q29" s="806">
        <v>108</v>
      </c>
      <c r="R29" s="806"/>
      <c r="S29" s="174" t="s">
        <v>669</v>
      </c>
    </row>
    <row r="30" spans="1:19" ht="20.25" customHeight="1">
      <c r="A30" s="181" t="s">
        <v>574</v>
      </c>
      <c r="B30" s="144" t="s">
        <v>575</v>
      </c>
      <c r="C30" s="144">
        <v>1512</v>
      </c>
      <c r="D30" s="1542"/>
      <c r="E30" s="1542"/>
      <c r="F30" s="1412">
        <v>1820.3</v>
      </c>
      <c r="G30" s="1412"/>
      <c r="H30" s="1412"/>
      <c r="I30" s="1412"/>
      <c r="J30" s="1412">
        <v>216</v>
      </c>
      <c r="K30" s="1412"/>
      <c r="L30" s="1412"/>
      <c r="M30" s="1412"/>
      <c r="N30" s="1412">
        <v>220</v>
      </c>
      <c r="O30" s="1412"/>
      <c r="P30" s="173">
        <v>26.7</v>
      </c>
      <c r="Q30" s="1412">
        <v>1357.6</v>
      </c>
      <c r="R30" s="1412"/>
      <c r="S30" s="176"/>
    </row>
    <row r="31" spans="1:19">
      <c r="A31" s="181" t="s">
        <v>576</v>
      </c>
      <c r="B31" s="144" t="s">
        <v>577</v>
      </c>
      <c r="C31" s="144">
        <v>2312</v>
      </c>
      <c r="D31" s="1542"/>
      <c r="E31" s="1542"/>
      <c r="F31" s="1412">
        <v>2772.8</v>
      </c>
      <c r="G31" s="1412"/>
      <c r="H31" s="1412"/>
      <c r="I31" s="1412"/>
      <c r="J31" s="1412">
        <v>574.5</v>
      </c>
      <c r="K31" s="1412"/>
      <c r="L31" s="1412"/>
      <c r="M31" s="1412"/>
      <c r="N31" s="1412">
        <v>455</v>
      </c>
      <c r="O31" s="1412"/>
      <c r="P31" s="173">
        <v>46.7</v>
      </c>
      <c r="Q31" s="1412">
        <v>1696.6</v>
      </c>
      <c r="R31" s="1412"/>
      <c r="S31" s="176"/>
    </row>
    <row r="32" spans="1:19">
      <c r="A32" s="1524" t="s">
        <v>578</v>
      </c>
      <c r="B32" s="1524"/>
      <c r="C32" s="1524"/>
      <c r="D32" s="1524"/>
      <c r="E32" s="1524"/>
      <c r="F32" s="1524"/>
      <c r="G32" s="1524"/>
      <c r="H32" s="1524"/>
      <c r="I32" s="1524"/>
      <c r="J32" s="1524"/>
      <c r="K32" s="1524"/>
      <c r="L32" s="1524"/>
      <c r="M32" s="1524"/>
      <c r="N32" s="1524"/>
      <c r="O32" s="1524"/>
      <c r="P32" s="1524"/>
      <c r="Q32" s="1524"/>
      <c r="R32" s="1524"/>
      <c r="S32" s="1524"/>
    </row>
    <row r="33" spans="1:19" ht="166.5" customHeight="1">
      <c r="A33" s="1522" t="s">
        <v>41</v>
      </c>
      <c r="B33" s="175" t="s">
        <v>579</v>
      </c>
      <c r="C33" s="88"/>
      <c r="D33" s="1540"/>
      <c r="E33" s="1541"/>
      <c r="F33" s="1543"/>
      <c r="G33" s="1543"/>
      <c r="H33" s="1543"/>
      <c r="I33" s="1543"/>
      <c r="J33" s="1543"/>
      <c r="K33" s="1543"/>
      <c r="L33" s="1543"/>
      <c r="M33" s="1543"/>
      <c r="N33" s="1543"/>
      <c r="O33" s="1543"/>
      <c r="P33" s="249"/>
      <c r="Q33" s="806"/>
      <c r="R33" s="806"/>
      <c r="S33" s="174" t="s">
        <v>669</v>
      </c>
    </row>
    <row r="34" spans="1:19" ht="45">
      <c r="A34" s="1522"/>
      <c r="B34" s="175" t="s">
        <v>580</v>
      </c>
      <c r="C34" s="175">
        <v>40</v>
      </c>
      <c r="D34" s="830"/>
      <c r="E34" s="830"/>
      <c r="F34" s="806">
        <v>6</v>
      </c>
      <c r="G34" s="806"/>
      <c r="H34" s="806"/>
      <c r="I34" s="806"/>
      <c r="J34" s="806"/>
      <c r="K34" s="806"/>
      <c r="L34" s="806"/>
      <c r="M34" s="806"/>
      <c r="N34" s="806"/>
      <c r="O34" s="806"/>
      <c r="P34" s="246">
        <v>6</v>
      </c>
      <c r="Q34" s="806"/>
      <c r="R34" s="806"/>
      <c r="S34" s="174"/>
    </row>
    <row r="35" spans="1:19" ht="63" customHeight="1">
      <c r="A35" s="238"/>
      <c r="B35" s="175" t="s">
        <v>581</v>
      </c>
      <c r="C35" s="175" t="s">
        <v>582</v>
      </c>
      <c r="D35" s="830"/>
      <c r="E35" s="830"/>
      <c r="F35" s="806">
        <v>2</v>
      </c>
      <c r="G35" s="806"/>
      <c r="H35" s="806"/>
      <c r="I35" s="806"/>
      <c r="J35" s="806"/>
      <c r="K35" s="806"/>
      <c r="L35" s="806"/>
      <c r="M35" s="806"/>
      <c r="N35" s="806"/>
      <c r="O35" s="806"/>
      <c r="P35" s="246">
        <v>2</v>
      </c>
      <c r="Q35" s="806"/>
      <c r="R35" s="806"/>
      <c r="S35" s="69"/>
    </row>
    <row r="36" spans="1:19" ht="60">
      <c r="A36" s="1537" t="s">
        <v>43</v>
      </c>
      <c r="B36" s="175" t="s">
        <v>583</v>
      </c>
      <c r="C36" s="174"/>
      <c r="D36" s="830"/>
      <c r="E36" s="830"/>
      <c r="F36" s="806"/>
      <c r="G36" s="806"/>
      <c r="H36" s="806"/>
      <c r="I36" s="806"/>
      <c r="J36" s="806"/>
      <c r="K36" s="806"/>
      <c r="L36" s="806"/>
      <c r="M36" s="806"/>
      <c r="N36" s="806"/>
      <c r="O36" s="806"/>
      <c r="P36" s="806"/>
      <c r="Q36" s="806"/>
      <c r="R36" s="806"/>
      <c r="S36" s="937" t="s">
        <v>669</v>
      </c>
    </row>
    <row r="37" spans="1:19" ht="30">
      <c r="A37" s="1537"/>
      <c r="B37" s="175" t="s">
        <v>584</v>
      </c>
      <c r="C37" s="175" t="s">
        <v>582</v>
      </c>
      <c r="D37" s="830"/>
      <c r="E37" s="830"/>
      <c r="F37" s="806">
        <v>4</v>
      </c>
      <c r="G37" s="806"/>
      <c r="H37" s="806"/>
      <c r="I37" s="806"/>
      <c r="J37" s="806">
        <v>3</v>
      </c>
      <c r="K37" s="806"/>
      <c r="L37" s="806"/>
      <c r="M37" s="806"/>
      <c r="N37" s="806">
        <v>1</v>
      </c>
      <c r="O37" s="806"/>
      <c r="P37" s="806"/>
      <c r="Q37" s="806"/>
      <c r="R37" s="806"/>
      <c r="S37" s="937"/>
    </row>
    <row r="38" spans="1:19" ht="30">
      <c r="A38" s="1537"/>
      <c r="B38" s="175" t="s">
        <v>585</v>
      </c>
      <c r="C38" s="175" t="s">
        <v>582</v>
      </c>
      <c r="D38" s="830"/>
      <c r="E38" s="830"/>
      <c r="F38" s="806">
        <v>4</v>
      </c>
      <c r="G38" s="806"/>
      <c r="H38" s="806"/>
      <c r="I38" s="806"/>
      <c r="J38" s="806">
        <v>3</v>
      </c>
      <c r="K38" s="806"/>
      <c r="L38" s="806"/>
      <c r="M38" s="806"/>
      <c r="N38" s="806">
        <v>1</v>
      </c>
      <c r="O38" s="806"/>
      <c r="P38" s="246"/>
      <c r="Q38" s="806"/>
      <c r="R38" s="806"/>
      <c r="S38" s="937"/>
    </row>
    <row r="39" spans="1:19" ht="48" customHeight="1">
      <c r="A39" s="237" t="s">
        <v>45</v>
      </c>
      <c r="B39" s="175" t="s">
        <v>586</v>
      </c>
      <c r="C39" s="175">
        <v>40</v>
      </c>
      <c r="D39" s="830"/>
      <c r="E39" s="830"/>
      <c r="F39" s="806">
        <v>9</v>
      </c>
      <c r="G39" s="806"/>
      <c r="H39" s="806"/>
      <c r="I39" s="806"/>
      <c r="J39" s="806">
        <v>5.8</v>
      </c>
      <c r="K39" s="806"/>
      <c r="L39" s="806"/>
      <c r="M39" s="806"/>
      <c r="N39" s="806">
        <v>3.2</v>
      </c>
      <c r="O39" s="806"/>
      <c r="P39" s="173"/>
      <c r="Q39" s="806"/>
      <c r="R39" s="806"/>
      <c r="S39" s="937" t="s">
        <v>669</v>
      </c>
    </row>
    <row r="40" spans="1:19" ht="30">
      <c r="A40" s="237" t="s">
        <v>47</v>
      </c>
      <c r="B40" s="175" t="s">
        <v>587</v>
      </c>
      <c r="C40" s="175">
        <v>40</v>
      </c>
      <c r="D40" s="830"/>
      <c r="E40" s="830"/>
      <c r="F40" s="806">
        <v>15.4</v>
      </c>
      <c r="G40" s="806"/>
      <c r="H40" s="806"/>
      <c r="I40" s="806"/>
      <c r="J40" s="806">
        <v>12.2</v>
      </c>
      <c r="K40" s="806"/>
      <c r="L40" s="806"/>
      <c r="M40" s="806"/>
      <c r="N40" s="806">
        <v>3.2</v>
      </c>
      <c r="O40" s="806"/>
      <c r="P40" s="173"/>
      <c r="Q40" s="806"/>
      <c r="R40" s="806"/>
      <c r="S40" s="937"/>
    </row>
    <row r="41" spans="1:19">
      <c r="A41" s="237"/>
      <c r="B41" s="144" t="s">
        <v>541</v>
      </c>
      <c r="C41" s="144">
        <v>180</v>
      </c>
      <c r="D41" s="809"/>
      <c r="E41" s="809"/>
      <c r="F41" s="1412">
        <v>40.4</v>
      </c>
      <c r="G41" s="1412"/>
      <c r="H41" s="1412"/>
      <c r="I41" s="1412"/>
      <c r="J41" s="1412">
        <v>24</v>
      </c>
      <c r="K41" s="1412"/>
      <c r="L41" s="1412"/>
      <c r="M41" s="1412"/>
      <c r="N41" s="1412">
        <v>8.4</v>
      </c>
      <c r="O41" s="1412"/>
      <c r="P41" s="173">
        <v>8</v>
      </c>
      <c r="Q41" s="1412"/>
      <c r="R41" s="1412"/>
      <c r="S41" s="181"/>
    </row>
    <row r="42" spans="1:19" ht="169.5" customHeight="1">
      <c r="A42" s="1522" t="s">
        <v>195</v>
      </c>
      <c r="B42" s="175" t="s">
        <v>579</v>
      </c>
      <c r="C42" s="175"/>
      <c r="D42" s="1529"/>
      <c r="E42" s="1530"/>
      <c r="F42" s="806"/>
      <c r="G42" s="806"/>
      <c r="H42" s="806"/>
      <c r="I42" s="806"/>
      <c r="J42" s="806"/>
      <c r="K42" s="806"/>
      <c r="L42" s="806"/>
      <c r="M42" s="806"/>
      <c r="N42" s="806"/>
      <c r="O42" s="806"/>
      <c r="P42" s="246"/>
      <c r="Q42" s="806"/>
      <c r="R42" s="806"/>
      <c r="S42" s="830" t="s">
        <v>669</v>
      </c>
    </row>
    <row r="43" spans="1:19" ht="45">
      <c r="A43" s="1522"/>
      <c r="B43" s="175" t="s">
        <v>588</v>
      </c>
      <c r="C43" s="175">
        <v>40</v>
      </c>
      <c r="D43" s="830"/>
      <c r="E43" s="830"/>
      <c r="F43" s="806">
        <v>5</v>
      </c>
      <c r="G43" s="806"/>
      <c r="H43" s="806"/>
      <c r="I43" s="806"/>
      <c r="J43" s="806"/>
      <c r="K43" s="806"/>
      <c r="L43" s="806"/>
      <c r="M43" s="806"/>
      <c r="N43" s="806"/>
      <c r="O43" s="806"/>
      <c r="P43" s="246">
        <v>5</v>
      </c>
      <c r="Q43" s="806"/>
      <c r="R43" s="806"/>
      <c r="S43" s="830"/>
    </row>
    <row r="44" spans="1:19" ht="61.5" customHeight="1">
      <c r="A44" s="1522"/>
      <c r="B44" s="247" t="s">
        <v>581</v>
      </c>
      <c r="C44" s="175" t="s">
        <v>582</v>
      </c>
      <c r="D44" s="830"/>
      <c r="E44" s="830"/>
      <c r="F44" s="806">
        <v>3</v>
      </c>
      <c r="G44" s="806"/>
      <c r="H44" s="806"/>
      <c r="I44" s="806"/>
      <c r="J44" s="806"/>
      <c r="K44" s="806"/>
      <c r="L44" s="806"/>
      <c r="M44" s="806"/>
      <c r="N44" s="806"/>
      <c r="O44" s="806"/>
      <c r="P44" s="246">
        <v>3</v>
      </c>
      <c r="Q44" s="806"/>
      <c r="R44" s="806"/>
      <c r="S44" s="69"/>
    </row>
    <row r="45" spans="1:19" ht="45">
      <c r="A45" s="1547" t="s">
        <v>196</v>
      </c>
      <c r="B45" s="247" t="s">
        <v>589</v>
      </c>
      <c r="C45" s="1538">
        <v>20</v>
      </c>
      <c r="D45" s="830"/>
      <c r="E45" s="830"/>
      <c r="F45" s="806">
        <v>3</v>
      </c>
      <c r="G45" s="806"/>
      <c r="H45" s="1412"/>
      <c r="I45" s="1412"/>
      <c r="J45" s="806">
        <v>1.5</v>
      </c>
      <c r="K45" s="806"/>
      <c r="L45" s="806"/>
      <c r="M45" s="806"/>
      <c r="N45" s="806">
        <v>1.5</v>
      </c>
      <c r="O45" s="806"/>
      <c r="P45" s="1412"/>
      <c r="Q45" s="806"/>
      <c r="R45" s="806"/>
      <c r="S45" s="1538" t="s">
        <v>669</v>
      </c>
    </row>
    <row r="46" spans="1:19" ht="30">
      <c r="A46" s="1547"/>
      <c r="B46" s="243" t="s">
        <v>590</v>
      </c>
      <c r="C46" s="1539"/>
      <c r="D46" s="830"/>
      <c r="E46" s="830"/>
      <c r="F46" s="806"/>
      <c r="G46" s="806"/>
      <c r="H46" s="1412"/>
      <c r="I46" s="1412"/>
      <c r="J46" s="806"/>
      <c r="K46" s="806"/>
      <c r="L46" s="806"/>
      <c r="M46" s="806"/>
      <c r="N46" s="806"/>
      <c r="O46" s="806"/>
      <c r="P46" s="1412"/>
      <c r="Q46" s="806"/>
      <c r="R46" s="806"/>
      <c r="S46" s="1539"/>
    </row>
    <row r="47" spans="1:19" ht="60">
      <c r="A47" s="237" t="s">
        <v>465</v>
      </c>
      <c r="B47" s="243" t="s">
        <v>591</v>
      </c>
      <c r="C47" s="175">
        <v>20</v>
      </c>
      <c r="D47" s="830"/>
      <c r="E47" s="830"/>
      <c r="F47" s="806">
        <v>7</v>
      </c>
      <c r="G47" s="806"/>
      <c r="H47" s="1412"/>
      <c r="I47" s="1412"/>
      <c r="J47" s="806">
        <v>1.5</v>
      </c>
      <c r="K47" s="806"/>
      <c r="L47" s="806"/>
      <c r="M47" s="806"/>
      <c r="N47" s="806">
        <v>3.5</v>
      </c>
      <c r="O47" s="806"/>
      <c r="P47" s="246">
        <v>2</v>
      </c>
      <c r="Q47" s="806"/>
      <c r="R47" s="806"/>
      <c r="S47" s="239" t="s">
        <v>669</v>
      </c>
    </row>
    <row r="48" spans="1:19">
      <c r="A48" s="237"/>
      <c r="B48" s="144" t="s">
        <v>552</v>
      </c>
      <c r="C48" s="144">
        <v>100</v>
      </c>
      <c r="D48" s="830"/>
      <c r="E48" s="830"/>
      <c r="F48" s="1412">
        <v>18</v>
      </c>
      <c r="G48" s="1412"/>
      <c r="H48" s="1412"/>
      <c r="I48" s="1412"/>
      <c r="J48" s="1412">
        <v>3</v>
      </c>
      <c r="K48" s="1412"/>
      <c r="L48" s="1412"/>
      <c r="M48" s="1412"/>
      <c r="N48" s="1412">
        <v>5</v>
      </c>
      <c r="O48" s="1412"/>
      <c r="P48" s="173">
        <v>10</v>
      </c>
      <c r="Q48" s="1412"/>
      <c r="R48" s="1412"/>
      <c r="S48" s="237"/>
    </row>
    <row r="49" spans="1:19" ht="60">
      <c r="A49" s="237" t="s">
        <v>592</v>
      </c>
      <c r="B49" s="175" t="s">
        <v>593</v>
      </c>
      <c r="C49" s="175">
        <v>20</v>
      </c>
      <c r="D49" s="830">
        <v>2014</v>
      </c>
      <c r="E49" s="830"/>
      <c r="F49" s="806">
        <v>7</v>
      </c>
      <c r="G49" s="806"/>
      <c r="H49" s="806"/>
      <c r="I49" s="806"/>
      <c r="J49" s="806">
        <v>1.5</v>
      </c>
      <c r="K49" s="806"/>
      <c r="L49" s="806"/>
      <c r="M49" s="806"/>
      <c r="N49" s="806">
        <v>3.5</v>
      </c>
      <c r="O49" s="806"/>
      <c r="P49" s="246">
        <v>2</v>
      </c>
      <c r="Q49" s="806"/>
      <c r="R49" s="806"/>
      <c r="S49" s="174" t="s">
        <v>669</v>
      </c>
    </row>
    <row r="50" spans="1:19">
      <c r="A50" s="181" t="s">
        <v>594</v>
      </c>
      <c r="B50" s="144" t="s">
        <v>575</v>
      </c>
      <c r="C50" s="144">
        <v>20</v>
      </c>
      <c r="D50" s="809"/>
      <c r="E50" s="809"/>
      <c r="F50" s="1412">
        <v>7</v>
      </c>
      <c r="G50" s="1412"/>
      <c r="H50" s="1412"/>
      <c r="I50" s="1412"/>
      <c r="J50" s="1412">
        <v>1.5</v>
      </c>
      <c r="K50" s="1412"/>
      <c r="L50" s="1412"/>
      <c r="M50" s="1412"/>
      <c r="N50" s="1412">
        <v>3.5</v>
      </c>
      <c r="O50" s="1412"/>
      <c r="P50" s="173">
        <v>2</v>
      </c>
      <c r="Q50" s="1412"/>
      <c r="R50" s="1412"/>
      <c r="S50" s="176"/>
    </row>
    <row r="51" spans="1:19">
      <c r="A51" s="181" t="s">
        <v>595</v>
      </c>
      <c r="B51" s="144" t="s">
        <v>577</v>
      </c>
      <c r="C51" s="144">
        <v>300</v>
      </c>
      <c r="D51" s="809"/>
      <c r="E51" s="809"/>
      <c r="F51" s="1412">
        <v>65.400000000000006</v>
      </c>
      <c r="G51" s="1412"/>
      <c r="H51" s="1412"/>
      <c r="I51" s="1412"/>
      <c r="J51" s="1412">
        <v>28.5</v>
      </c>
      <c r="K51" s="1412"/>
      <c r="L51" s="1412"/>
      <c r="M51" s="1412"/>
      <c r="N51" s="1412">
        <v>16.899999999999999</v>
      </c>
      <c r="O51" s="1412"/>
      <c r="P51" s="173">
        <v>20</v>
      </c>
      <c r="Q51" s="1412"/>
      <c r="R51" s="1412"/>
      <c r="S51" s="176"/>
    </row>
    <row r="52" spans="1:19">
      <c r="A52" s="1524" t="s">
        <v>596</v>
      </c>
      <c r="B52" s="1524"/>
      <c r="C52" s="1524"/>
      <c r="D52" s="1524"/>
      <c r="E52" s="1524"/>
      <c r="F52" s="1524"/>
      <c r="G52" s="1524"/>
      <c r="H52" s="1524"/>
      <c r="I52" s="1524"/>
      <c r="J52" s="1524"/>
      <c r="K52" s="1524"/>
      <c r="L52" s="1524"/>
      <c r="M52" s="1524"/>
      <c r="N52" s="1524"/>
      <c r="O52" s="1524"/>
      <c r="P52" s="1524"/>
      <c r="Q52" s="1524"/>
      <c r="R52" s="1524"/>
      <c r="S52" s="1524"/>
    </row>
    <row r="53" spans="1:19" ht="74.25" customHeight="1">
      <c r="A53" s="237" t="s">
        <v>79</v>
      </c>
      <c r="B53" s="237" t="s">
        <v>670</v>
      </c>
      <c r="C53" s="175">
        <v>105</v>
      </c>
      <c r="D53" s="830"/>
      <c r="E53" s="830"/>
      <c r="F53" s="806">
        <v>0.7</v>
      </c>
      <c r="G53" s="806"/>
      <c r="H53" s="806"/>
      <c r="I53" s="806"/>
      <c r="J53" s="806"/>
      <c r="K53" s="806"/>
      <c r="L53" s="806"/>
      <c r="M53" s="806"/>
      <c r="N53" s="806">
        <v>0.7</v>
      </c>
      <c r="O53" s="806"/>
      <c r="P53" s="246"/>
      <c r="Q53" s="806"/>
      <c r="R53" s="806"/>
      <c r="S53" s="174" t="s">
        <v>598</v>
      </c>
    </row>
    <row r="54" spans="1:19" ht="60" customHeight="1">
      <c r="A54" s="237" t="s">
        <v>81</v>
      </c>
      <c r="B54" s="237" t="s">
        <v>671</v>
      </c>
      <c r="C54" s="175">
        <v>9</v>
      </c>
      <c r="D54" s="830"/>
      <c r="E54" s="830"/>
      <c r="F54" s="806">
        <v>0.4</v>
      </c>
      <c r="G54" s="806"/>
      <c r="H54" s="806"/>
      <c r="I54" s="806"/>
      <c r="J54" s="806"/>
      <c r="K54" s="806"/>
      <c r="L54" s="806"/>
      <c r="M54" s="806"/>
      <c r="N54" s="806">
        <v>0.4</v>
      </c>
      <c r="O54" s="806"/>
      <c r="P54" s="246"/>
      <c r="Q54" s="806"/>
      <c r="R54" s="806"/>
      <c r="S54" s="174" t="s">
        <v>598</v>
      </c>
    </row>
    <row r="55" spans="1:19" ht="45" customHeight="1">
      <c r="A55" s="1537" t="s">
        <v>83</v>
      </c>
      <c r="B55" s="830" t="s">
        <v>597</v>
      </c>
      <c r="C55" s="175">
        <v>50</v>
      </c>
      <c r="D55" s="830"/>
      <c r="E55" s="830"/>
      <c r="F55" s="806"/>
      <c r="G55" s="806"/>
      <c r="H55" s="806"/>
      <c r="I55" s="806"/>
      <c r="J55" s="806"/>
      <c r="K55" s="806"/>
      <c r="L55" s="806"/>
      <c r="M55" s="806"/>
      <c r="N55" s="806"/>
      <c r="O55" s="806"/>
      <c r="P55" s="806"/>
      <c r="Q55" s="806"/>
      <c r="R55" s="806"/>
      <c r="S55" s="830" t="s">
        <v>166</v>
      </c>
    </row>
    <row r="56" spans="1:19">
      <c r="A56" s="1537"/>
      <c r="B56" s="830"/>
      <c r="C56" s="175">
        <v>-2</v>
      </c>
      <c r="D56" s="830"/>
      <c r="E56" s="830"/>
      <c r="F56" s="806"/>
      <c r="G56" s="806"/>
      <c r="H56" s="806"/>
      <c r="I56" s="806"/>
      <c r="J56" s="806"/>
      <c r="K56" s="806"/>
      <c r="L56" s="806"/>
      <c r="M56" s="806"/>
      <c r="N56" s="806"/>
      <c r="O56" s="806"/>
      <c r="P56" s="806"/>
      <c r="Q56" s="806"/>
      <c r="R56" s="806"/>
      <c r="S56" s="830"/>
    </row>
    <row r="57" spans="1:19" ht="24" customHeight="1">
      <c r="A57" s="181" t="s">
        <v>85</v>
      </c>
      <c r="B57" s="181" t="s">
        <v>541</v>
      </c>
      <c r="C57" s="144">
        <v>164</v>
      </c>
      <c r="D57" s="809"/>
      <c r="E57" s="809"/>
      <c r="F57" s="1412">
        <v>1.1000000000000001</v>
      </c>
      <c r="G57" s="1412"/>
      <c r="H57" s="1412"/>
      <c r="I57" s="1412"/>
      <c r="J57" s="1412"/>
      <c r="K57" s="1412"/>
      <c r="L57" s="1412"/>
      <c r="M57" s="1412"/>
      <c r="N57" s="1412">
        <v>1.1000000000000001</v>
      </c>
      <c r="O57" s="1412"/>
      <c r="P57" s="246"/>
      <c r="Q57" s="806"/>
      <c r="R57" s="806"/>
      <c r="S57" s="174"/>
    </row>
    <row r="58" spans="1:19" ht="134.25" customHeight="1">
      <c r="A58" s="237" t="s">
        <v>87</v>
      </c>
      <c r="B58" s="237" t="s">
        <v>672</v>
      </c>
      <c r="C58" s="175">
        <v>105</v>
      </c>
      <c r="D58" s="830"/>
      <c r="E58" s="830"/>
      <c r="F58" s="806">
        <v>2.2000000000000002</v>
      </c>
      <c r="G58" s="806"/>
      <c r="H58" s="806"/>
      <c r="I58" s="806"/>
      <c r="J58" s="806"/>
      <c r="K58" s="806"/>
      <c r="L58" s="806"/>
      <c r="M58" s="806"/>
      <c r="N58" s="806">
        <v>2.2000000000000002</v>
      </c>
      <c r="O58" s="806"/>
      <c r="P58" s="246"/>
      <c r="Q58" s="806"/>
      <c r="R58" s="806"/>
      <c r="S58" s="174" t="s">
        <v>598</v>
      </c>
    </row>
    <row r="59" spans="1:19" ht="89.25" customHeight="1">
      <c r="A59" s="237" t="s">
        <v>89</v>
      </c>
      <c r="B59" s="237" t="s">
        <v>673</v>
      </c>
      <c r="C59" s="174">
        <v>15</v>
      </c>
      <c r="D59" s="830"/>
      <c r="E59" s="830"/>
      <c r="F59" s="806">
        <v>2</v>
      </c>
      <c r="G59" s="806"/>
      <c r="H59" s="806"/>
      <c r="I59" s="806"/>
      <c r="J59" s="806"/>
      <c r="K59" s="806"/>
      <c r="L59" s="806"/>
      <c r="M59" s="806"/>
      <c r="N59" s="806">
        <v>2</v>
      </c>
      <c r="O59" s="806"/>
      <c r="P59" s="246"/>
      <c r="Q59" s="806"/>
      <c r="R59" s="806"/>
      <c r="S59" s="174" t="s">
        <v>674</v>
      </c>
    </row>
    <row r="60" spans="1:19" ht="44.25" customHeight="1">
      <c r="A60" s="237" t="s">
        <v>91</v>
      </c>
      <c r="B60" s="237" t="s">
        <v>675</v>
      </c>
      <c r="C60" s="175">
        <v>85</v>
      </c>
      <c r="D60" s="830"/>
      <c r="E60" s="830"/>
      <c r="F60" s="806"/>
      <c r="G60" s="806"/>
      <c r="H60" s="806"/>
      <c r="I60" s="806"/>
      <c r="J60" s="806"/>
      <c r="K60" s="806"/>
      <c r="L60" s="806"/>
      <c r="M60" s="806"/>
      <c r="N60" s="806"/>
      <c r="O60" s="806"/>
      <c r="P60" s="246"/>
      <c r="Q60" s="806"/>
      <c r="R60" s="806"/>
      <c r="S60" s="174" t="s">
        <v>166</v>
      </c>
    </row>
    <row r="61" spans="1:19" ht="20.25" customHeight="1">
      <c r="A61" s="181" t="s">
        <v>93</v>
      </c>
      <c r="B61" s="181" t="s">
        <v>552</v>
      </c>
      <c r="C61" s="144">
        <v>205</v>
      </c>
      <c r="D61" s="809"/>
      <c r="E61" s="809"/>
      <c r="F61" s="1412">
        <v>4.2</v>
      </c>
      <c r="G61" s="1412"/>
      <c r="H61" s="1412"/>
      <c r="I61" s="1412"/>
      <c r="J61" s="1412"/>
      <c r="K61" s="1412"/>
      <c r="L61" s="1412"/>
      <c r="M61" s="1412"/>
      <c r="N61" s="1412">
        <v>4.2</v>
      </c>
      <c r="O61" s="1412"/>
      <c r="P61" s="246"/>
      <c r="Q61" s="806"/>
      <c r="R61" s="806"/>
      <c r="S61" s="174"/>
    </row>
    <row r="62" spans="1:19" ht="134.25" customHeight="1">
      <c r="A62" s="237" t="s">
        <v>95</v>
      </c>
      <c r="B62" s="237" t="s">
        <v>672</v>
      </c>
      <c r="C62" s="175">
        <v>105</v>
      </c>
      <c r="D62" s="830"/>
      <c r="E62" s="830"/>
      <c r="F62" s="806">
        <v>2.2999999999999998</v>
      </c>
      <c r="G62" s="806"/>
      <c r="H62" s="806"/>
      <c r="I62" s="806"/>
      <c r="J62" s="806"/>
      <c r="K62" s="806"/>
      <c r="L62" s="806"/>
      <c r="M62" s="806"/>
      <c r="N62" s="806">
        <v>2.2999999999999998</v>
      </c>
      <c r="O62" s="806"/>
      <c r="P62" s="246"/>
      <c r="Q62" s="806"/>
      <c r="R62" s="806"/>
      <c r="S62" s="174" t="s">
        <v>598</v>
      </c>
    </row>
    <row r="63" spans="1:19" ht="48" customHeight="1">
      <c r="A63" s="237" t="s">
        <v>599</v>
      </c>
      <c r="B63" s="237" t="s">
        <v>676</v>
      </c>
      <c r="C63" s="175">
        <v>21</v>
      </c>
      <c r="D63" s="830"/>
      <c r="E63" s="830"/>
      <c r="F63" s="806">
        <v>2.9</v>
      </c>
      <c r="G63" s="806"/>
      <c r="H63" s="806"/>
      <c r="I63" s="806"/>
      <c r="J63" s="806"/>
      <c r="K63" s="806"/>
      <c r="L63" s="806"/>
      <c r="M63" s="806"/>
      <c r="N63" s="806">
        <v>2.9</v>
      </c>
      <c r="O63" s="806"/>
      <c r="P63" s="246"/>
      <c r="Q63" s="806"/>
      <c r="R63" s="806"/>
      <c r="S63" s="174" t="s">
        <v>598</v>
      </c>
    </row>
    <row r="64" spans="1:19" ht="46.5" customHeight="1">
      <c r="A64" s="1537" t="s">
        <v>600</v>
      </c>
      <c r="B64" s="1548" t="s">
        <v>601</v>
      </c>
      <c r="C64" s="175">
        <v>140</v>
      </c>
      <c r="D64" s="830"/>
      <c r="E64" s="830"/>
      <c r="F64" s="806"/>
      <c r="G64" s="806"/>
      <c r="H64" s="806"/>
      <c r="I64" s="806"/>
      <c r="J64" s="806"/>
      <c r="K64" s="806"/>
      <c r="L64" s="806"/>
      <c r="M64" s="806"/>
      <c r="N64" s="806"/>
      <c r="O64" s="806"/>
      <c r="P64" s="806"/>
      <c r="Q64" s="806"/>
      <c r="R64" s="806"/>
      <c r="S64" s="830" t="s">
        <v>166</v>
      </c>
    </row>
    <row r="65" spans="1:19">
      <c r="A65" s="1537"/>
      <c r="B65" s="1548"/>
      <c r="C65" s="175">
        <v>-3</v>
      </c>
      <c r="D65" s="830"/>
      <c r="E65" s="830"/>
      <c r="F65" s="806"/>
      <c r="G65" s="806"/>
      <c r="H65" s="806"/>
      <c r="I65" s="806"/>
      <c r="J65" s="806"/>
      <c r="K65" s="806"/>
      <c r="L65" s="806"/>
      <c r="M65" s="806"/>
      <c r="N65" s="806"/>
      <c r="O65" s="806"/>
      <c r="P65" s="806"/>
      <c r="Q65" s="806"/>
      <c r="R65" s="806"/>
      <c r="S65" s="830"/>
    </row>
    <row r="66" spans="1:19" ht="18" customHeight="1">
      <c r="A66" s="181" t="s">
        <v>602</v>
      </c>
      <c r="B66" s="181" t="s">
        <v>575</v>
      </c>
      <c r="C66" s="144">
        <v>266</v>
      </c>
      <c r="D66" s="809"/>
      <c r="E66" s="809"/>
      <c r="F66" s="1412">
        <v>5.2</v>
      </c>
      <c r="G66" s="1412"/>
      <c r="H66" s="1412"/>
      <c r="I66" s="1412"/>
      <c r="J66" s="1412"/>
      <c r="K66" s="1412"/>
      <c r="L66" s="1412"/>
      <c r="M66" s="1412"/>
      <c r="N66" s="1412">
        <v>5.2</v>
      </c>
      <c r="O66" s="1412"/>
      <c r="P66" s="173"/>
      <c r="Q66" s="806"/>
      <c r="R66" s="806"/>
      <c r="S66" s="174"/>
    </row>
    <row r="67" spans="1:19" ht="28.5" customHeight="1">
      <c r="A67" s="181" t="s">
        <v>603</v>
      </c>
      <c r="B67" s="181" t="s">
        <v>577</v>
      </c>
      <c r="C67" s="144">
        <v>635</v>
      </c>
      <c r="D67" s="809"/>
      <c r="E67" s="809"/>
      <c r="F67" s="1412">
        <v>10.5</v>
      </c>
      <c r="G67" s="1412"/>
      <c r="H67" s="1412"/>
      <c r="I67" s="1412"/>
      <c r="J67" s="1412"/>
      <c r="K67" s="1412"/>
      <c r="L67" s="1412"/>
      <c r="M67" s="1412"/>
      <c r="N67" s="1412">
        <v>10.5</v>
      </c>
      <c r="O67" s="1412"/>
      <c r="P67" s="173"/>
      <c r="Q67" s="806"/>
      <c r="R67" s="806"/>
      <c r="S67" s="174"/>
    </row>
    <row r="68" spans="1:19">
      <c r="A68" s="1524" t="s">
        <v>604</v>
      </c>
      <c r="B68" s="1524"/>
      <c r="C68" s="1524"/>
      <c r="D68" s="1524"/>
      <c r="E68" s="1524"/>
      <c r="F68" s="1524"/>
      <c r="G68" s="1524"/>
      <c r="H68" s="1524"/>
      <c r="I68" s="1524"/>
      <c r="J68" s="1524"/>
      <c r="K68" s="1524"/>
      <c r="L68" s="1524"/>
      <c r="M68" s="1524"/>
      <c r="N68" s="1524"/>
      <c r="O68" s="1524"/>
      <c r="P68" s="1524"/>
      <c r="Q68" s="1524"/>
      <c r="R68" s="1524"/>
      <c r="S68" s="1524"/>
    </row>
    <row r="69" spans="1:19" ht="118.5" customHeight="1">
      <c r="A69" s="237" t="s">
        <v>98</v>
      </c>
      <c r="B69" s="237" t="s">
        <v>605</v>
      </c>
      <c r="C69" s="174"/>
      <c r="D69" s="830"/>
      <c r="E69" s="830"/>
      <c r="F69" s="806"/>
      <c r="G69" s="806"/>
      <c r="H69" s="806"/>
      <c r="I69" s="806"/>
      <c r="J69" s="806"/>
      <c r="K69" s="806"/>
      <c r="L69" s="806"/>
      <c r="M69" s="806"/>
      <c r="N69" s="806"/>
      <c r="O69" s="806"/>
      <c r="P69" s="246"/>
      <c r="Q69" s="806"/>
      <c r="R69" s="806"/>
      <c r="S69" s="174" t="s">
        <v>677</v>
      </c>
    </row>
    <row r="70" spans="1:19" ht="134.25" customHeight="1">
      <c r="A70" s="237" t="s">
        <v>606</v>
      </c>
      <c r="B70" s="237" t="s">
        <v>607</v>
      </c>
      <c r="C70" s="174"/>
      <c r="D70" s="830"/>
      <c r="E70" s="830"/>
      <c r="F70" s="806"/>
      <c r="G70" s="806"/>
      <c r="H70" s="806"/>
      <c r="I70" s="806"/>
      <c r="J70" s="806"/>
      <c r="K70" s="806"/>
      <c r="L70" s="806"/>
      <c r="M70" s="806"/>
      <c r="N70" s="806"/>
      <c r="O70" s="806"/>
      <c r="P70" s="246"/>
      <c r="Q70" s="806"/>
      <c r="R70" s="806"/>
      <c r="S70" s="174" t="s">
        <v>678</v>
      </c>
    </row>
    <row r="71" spans="1:19" ht="183" customHeight="1">
      <c r="A71" s="237" t="s">
        <v>467</v>
      </c>
      <c r="B71" s="147" t="s">
        <v>608</v>
      </c>
      <c r="C71" s="174"/>
      <c r="D71" s="830"/>
      <c r="E71" s="830"/>
      <c r="F71" s="806"/>
      <c r="G71" s="806"/>
      <c r="H71" s="806"/>
      <c r="I71" s="806"/>
      <c r="J71" s="806"/>
      <c r="K71" s="806"/>
      <c r="L71" s="806"/>
      <c r="M71" s="806"/>
      <c r="N71" s="806"/>
      <c r="O71" s="806"/>
      <c r="P71" s="246"/>
      <c r="Q71" s="806"/>
      <c r="R71" s="806"/>
      <c r="S71" s="174" t="s">
        <v>679</v>
      </c>
    </row>
    <row r="72" spans="1:19" ht="105" customHeight="1">
      <c r="A72" s="237" t="s">
        <v>468</v>
      </c>
      <c r="B72" s="237" t="s">
        <v>609</v>
      </c>
      <c r="C72" s="174"/>
      <c r="D72" s="830"/>
      <c r="E72" s="830"/>
      <c r="F72" s="806"/>
      <c r="G72" s="806"/>
      <c r="H72" s="806"/>
      <c r="I72" s="806"/>
      <c r="J72" s="806"/>
      <c r="K72" s="806"/>
      <c r="L72" s="806"/>
      <c r="M72" s="806"/>
      <c r="N72" s="806"/>
      <c r="O72" s="806"/>
      <c r="P72" s="246"/>
      <c r="Q72" s="806"/>
      <c r="R72" s="806"/>
      <c r="S72" s="174" t="s">
        <v>680</v>
      </c>
    </row>
    <row r="73" spans="1:19" ht="63" customHeight="1">
      <c r="A73" s="1537" t="s">
        <v>469</v>
      </c>
      <c r="B73" s="237" t="s">
        <v>610</v>
      </c>
      <c r="C73" s="175" t="s">
        <v>612</v>
      </c>
      <c r="D73" s="830"/>
      <c r="E73" s="830"/>
      <c r="F73" s="806">
        <v>0.3</v>
      </c>
      <c r="G73" s="806"/>
      <c r="H73" s="806"/>
      <c r="I73" s="806"/>
      <c r="J73" s="806"/>
      <c r="K73" s="806"/>
      <c r="L73" s="806"/>
      <c r="M73" s="806"/>
      <c r="N73" s="806">
        <v>0.3</v>
      </c>
      <c r="O73" s="806"/>
      <c r="P73" s="806"/>
      <c r="Q73" s="806"/>
      <c r="R73" s="806"/>
      <c r="S73" s="1538" t="s">
        <v>681</v>
      </c>
    </row>
    <row r="74" spans="1:19" ht="28.5" customHeight="1">
      <c r="A74" s="1537"/>
      <c r="B74" s="237" t="s">
        <v>611</v>
      </c>
      <c r="C74" s="175"/>
      <c r="D74" s="830"/>
      <c r="E74" s="830"/>
      <c r="F74" s="806"/>
      <c r="G74" s="806"/>
      <c r="H74" s="806"/>
      <c r="I74" s="806"/>
      <c r="J74" s="806"/>
      <c r="K74" s="806"/>
      <c r="L74" s="806"/>
      <c r="M74" s="806"/>
      <c r="N74" s="806"/>
      <c r="O74" s="806"/>
      <c r="P74" s="806"/>
      <c r="Q74" s="806"/>
      <c r="R74" s="806"/>
      <c r="S74" s="1539"/>
    </row>
    <row r="75" spans="1:19" ht="21" customHeight="1">
      <c r="A75" s="181" t="s">
        <v>471</v>
      </c>
      <c r="B75" s="181" t="s">
        <v>541</v>
      </c>
      <c r="C75" s="176"/>
      <c r="D75" s="809"/>
      <c r="E75" s="809"/>
      <c r="F75" s="1412">
        <v>0.3</v>
      </c>
      <c r="G75" s="1412"/>
      <c r="H75" s="1412"/>
      <c r="I75" s="1412"/>
      <c r="J75" s="1412"/>
      <c r="K75" s="1412"/>
      <c r="L75" s="1412"/>
      <c r="M75" s="1412"/>
      <c r="N75" s="1412">
        <v>0.3</v>
      </c>
      <c r="O75" s="1412"/>
      <c r="P75" s="173"/>
      <c r="Q75" s="1412"/>
      <c r="R75" s="1412"/>
      <c r="S75" s="176"/>
    </row>
    <row r="76" spans="1:19" ht="91.5" customHeight="1">
      <c r="A76" s="237" t="s">
        <v>472</v>
      </c>
      <c r="B76" s="237" t="s">
        <v>613</v>
      </c>
      <c r="C76" s="175">
        <v>60</v>
      </c>
      <c r="D76" s="830"/>
      <c r="E76" s="830"/>
      <c r="F76" s="806">
        <v>72</v>
      </c>
      <c r="G76" s="806"/>
      <c r="H76" s="806"/>
      <c r="I76" s="806"/>
      <c r="J76" s="806"/>
      <c r="K76" s="806"/>
      <c r="L76" s="806"/>
      <c r="M76" s="806"/>
      <c r="N76" s="806"/>
      <c r="O76" s="806"/>
      <c r="P76" s="246"/>
      <c r="Q76" s="806">
        <v>72</v>
      </c>
      <c r="R76" s="806"/>
      <c r="S76" s="174" t="s">
        <v>682</v>
      </c>
    </row>
    <row r="77" spans="1:19" ht="75" customHeight="1">
      <c r="A77" s="237" t="s">
        <v>614</v>
      </c>
      <c r="B77" s="237" t="s">
        <v>615</v>
      </c>
      <c r="C77" s="175">
        <v>15</v>
      </c>
      <c r="D77" s="830"/>
      <c r="E77" s="830"/>
      <c r="F77" s="806">
        <v>18</v>
      </c>
      <c r="G77" s="806"/>
      <c r="H77" s="806"/>
      <c r="I77" s="806"/>
      <c r="J77" s="806"/>
      <c r="K77" s="806"/>
      <c r="L77" s="806"/>
      <c r="M77" s="806"/>
      <c r="N77" s="806">
        <v>18</v>
      </c>
      <c r="O77" s="806"/>
      <c r="P77" s="246"/>
      <c r="Q77" s="806"/>
      <c r="R77" s="806"/>
      <c r="S77" s="174" t="s">
        <v>683</v>
      </c>
    </row>
    <row r="78" spans="1:19" ht="104.25" customHeight="1">
      <c r="A78" s="237" t="s">
        <v>616</v>
      </c>
      <c r="B78" s="237" t="s">
        <v>617</v>
      </c>
      <c r="C78" s="175">
        <v>40</v>
      </c>
      <c r="D78" s="830"/>
      <c r="E78" s="830"/>
      <c r="F78" s="806">
        <v>4.0999999999999996</v>
      </c>
      <c r="G78" s="806"/>
      <c r="H78" s="806"/>
      <c r="I78" s="806"/>
      <c r="J78" s="806"/>
      <c r="K78" s="806"/>
      <c r="L78" s="806"/>
      <c r="M78" s="806"/>
      <c r="N78" s="806">
        <v>4.0999999999999996</v>
      </c>
      <c r="O78" s="806"/>
      <c r="P78" s="246"/>
      <c r="Q78" s="806"/>
      <c r="R78" s="806"/>
      <c r="S78" s="174" t="s">
        <v>683</v>
      </c>
    </row>
    <row r="79" spans="1:19" ht="75.75" customHeight="1">
      <c r="A79" s="237" t="s">
        <v>618</v>
      </c>
      <c r="B79" s="237" t="s">
        <v>619</v>
      </c>
      <c r="C79" s="175">
        <v>10</v>
      </c>
      <c r="D79" s="830"/>
      <c r="E79" s="830"/>
      <c r="F79" s="806">
        <v>12</v>
      </c>
      <c r="G79" s="806"/>
      <c r="H79" s="806"/>
      <c r="I79" s="806"/>
      <c r="J79" s="806"/>
      <c r="K79" s="806"/>
      <c r="L79" s="806"/>
      <c r="M79" s="806"/>
      <c r="N79" s="806"/>
      <c r="O79" s="806"/>
      <c r="P79" s="246"/>
      <c r="Q79" s="806">
        <v>12</v>
      </c>
      <c r="R79" s="806"/>
      <c r="S79" s="174" t="s">
        <v>683</v>
      </c>
    </row>
    <row r="80" spans="1:19" ht="65.25" customHeight="1">
      <c r="A80" s="237" t="s">
        <v>620</v>
      </c>
      <c r="B80" s="175" t="s">
        <v>621</v>
      </c>
      <c r="C80" s="175" t="s">
        <v>622</v>
      </c>
      <c r="D80" s="830"/>
      <c r="E80" s="830"/>
      <c r="F80" s="806">
        <v>3</v>
      </c>
      <c r="G80" s="806"/>
      <c r="H80" s="806"/>
      <c r="I80" s="806"/>
      <c r="J80" s="806"/>
      <c r="K80" s="806"/>
      <c r="L80" s="806"/>
      <c r="M80" s="806"/>
      <c r="N80" s="806">
        <v>3</v>
      </c>
      <c r="O80" s="806"/>
      <c r="P80" s="246"/>
      <c r="Q80" s="806"/>
      <c r="R80" s="806"/>
      <c r="S80" s="174" t="s">
        <v>681</v>
      </c>
    </row>
    <row r="81" spans="1:19" ht="94.5" customHeight="1">
      <c r="A81" s="237" t="s">
        <v>623</v>
      </c>
      <c r="B81" s="175" t="s">
        <v>624</v>
      </c>
      <c r="C81" s="175">
        <v>20</v>
      </c>
      <c r="D81" s="830"/>
      <c r="E81" s="830"/>
      <c r="F81" s="806"/>
      <c r="G81" s="806"/>
      <c r="H81" s="806"/>
      <c r="I81" s="806"/>
      <c r="J81" s="806"/>
      <c r="K81" s="806"/>
      <c r="L81" s="806"/>
      <c r="M81" s="806"/>
      <c r="N81" s="806"/>
      <c r="O81" s="806"/>
      <c r="P81" s="246"/>
      <c r="Q81" s="806"/>
      <c r="R81" s="806"/>
      <c r="S81" s="174" t="s">
        <v>684</v>
      </c>
    </row>
    <row r="82" spans="1:19" ht="18" customHeight="1">
      <c r="A82" s="1528" t="s">
        <v>625</v>
      </c>
      <c r="B82" s="181" t="s">
        <v>552</v>
      </c>
      <c r="C82" s="144">
        <v>145</v>
      </c>
      <c r="D82" s="809"/>
      <c r="E82" s="809"/>
      <c r="F82" s="1412">
        <v>109.1</v>
      </c>
      <c r="G82" s="1412"/>
      <c r="H82" s="1412"/>
      <c r="I82" s="1412"/>
      <c r="J82" s="1412"/>
      <c r="K82" s="1412"/>
      <c r="L82" s="1412"/>
      <c r="M82" s="1412"/>
      <c r="N82" s="1412">
        <v>25.1</v>
      </c>
      <c r="O82" s="1412"/>
      <c r="P82" s="1412"/>
      <c r="Q82" s="1412">
        <v>84</v>
      </c>
      <c r="R82" s="1412"/>
      <c r="S82" s="809"/>
    </row>
    <row r="83" spans="1:19" ht="28.5" customHeight="1">
      <c r="A83" s="1528"/>
      <c r="B83" s="237" t="s">
        <v>611</v>
      </c>
      <c r="C83" s="144" t="s">
        <v>626</v>
      </c>
      <c r="D83" s="809"/>
      <c r="E83" s="809"/>
      <c r="F83" s="1412"/>
      <c r="G83" s="1412"/>
      <c r="H83" s="1412"/>
      <c r="I83" s="1412"/>
      <c r="J83" s="1412"/>
      <c r="K83" s="1412"/>
      <c r="L83" s="1412"/>
      <c r="M83" s="1412"/>
      <c r="N83" s="1412"/>
      <c r="O83" s="1412"/>
      <c r="P83" s="1412"/>
      <c r="Q83" s="1412"/>
      <c r="R83" s="1412"/>
      <c r="S83" s="809"/>
    </row>
    <row r="84" spans="1:19" ht="92.25" customHeight="1">
      <c r="A84" s="237" t="s">
        <v>627</v>
      </c>
      <c r="B84" s="237" t="s">
        <v>613</v>
      </c>
      <c r="C84" s="175">
        <v>120</v>
      </c>
      <c r="D84" s="830"/>
      <c r="E84" s="830"/>
      <c r="F84" s="806">
        <v>144</v>
      </c>
      <c r="G84" s="806"/>
      <c r="H84" s="806"/>
      <c r="I84" s="806"/>
      <c r="J84" s="806"/>
      <c r="K84" s="806"/>
      <c r="L84" s="806"/>
      <c r="M84" s="806"/>
      <c r="N84" s="806"/>
      <c r="O84" s="806"/>
      <c r="P84" s="246"/>
      <c r="Q84" s="806">
        <v>144</v>
      </c>
      <c r="R84" s="806"/>
      <c r="S84" s="174" t="s">
        <v>685</v>
      </c>
    </row>
    <row r="85" spans="1:19" ht="79.5" customHeight="1">
      <c r="A85" s="237" t="s">
        <v>628</v>
      </c>
      <c r="B85" s="237" t="s">
        <v>615</v>
      </c>
      <c r="C85" s="175">
        <v>30</v>
      </c>
      <c r="D85" s="830"/>
      <c r="E85" s="830"/>
      <c r="F85" s="806">
        <v>36</v>
      </c>
      <c r="G85" s="806"/>
      <c r="H85" s="806"/>
      <c r="I85" s="806"/>
      <c r="J85" s="806"/>
      <c r="K85" s="806"/>
      <c r="L85" s="806"/>
      <c r="M85" s="806"/>
      <c r="N85" s="806">
        <v>36</v>
      </c>
      <c r="O85" s="806"/>
      <c r="P85" s="246"/>
      <c r="Q85" s="806"/>
      <c r="R85" s="806"/>
      <c r="S85" s="174" t="s">
        <v>683</v>
      </c>
    </row>
    <row r="86" spans="1:19" ht="78" customHeight="1">
      <c r="A86" s="237" t="s">
        <v>629</v>
      </c>
      <c r="B86" s="237" t="s">
        <v>617</v>
      </c>
      <c r="C86" s="175">
        <v>100</v>
      </c>
      <c r="D86" s="830"/>
      <c r="E86" s="830"/>
      <c r="F86" s="806">
        <v>10.199999999999999</v>
      </c>
      <c r="G86" s="806"/>
      <c r="H86" s="806"/>
      <c r="I86" s="806"/>
      <c r="J86" s="806"/>
      <c r="K86" s="806"/>
      <c r="L86" s="806"/>
      <c r="M86" s="806"/>
      <c r="N86" s="806">
        <v>10.199999999999999</v>
      </c>
      <c r="O86" s="806"/>
      <c r="P86" s="246"/>
      <c r="Q86" s="806"/>
      <c r="R86" s="806"/>
      <c r="S86" s="174" t="s">
        <v>683</v>
      </c>
    </row>
    <row r="87" spans="1:19" ht="78" customHeight="1">
      <c r="A87" s="237" t="s">
        <v>630</v>
      </c>
      <c r="B87" s="237" t="s">
        <v>619</v>
      </c>
      <c r="C87" s="175">
        <v>20</v>
      </c>
      <c r="D87" s="830"/>
      <c r="E87" s="830"/>
      <c r="F87" s="806">
        <v>24</v>
      </c>
      <c r="G87" s="806"/>
      <c r="H87" s="806"/>
      <c r="I87" s="806"/>
      <c r="J87" s="806"/>
      <c r="K87" s="806"/>
      <c r="L87" s="806"/>
      <c r="M87" s="806"/>
      <c r="N87" s="806"/>
      <c r="O87" s="806"/>
      <c r="P87" s="246"/>
      <c r="Q87" s="806">
        <v>24</v>
      </c>
      <c r="R87" s="806"/>
      <c r="S87" s="174" t="s">
        <v>683</v>
      </c>
    </row>
    <row r="88" spans="1:19" ht="62.25" customHeight="1">
      <c r="A88" s="237" t="s">
        <v>631</v>
      </c>
      <c r="B88" s="237" t="s">
        <v>621</v>
      </c>
      <c r="C88" s="175" t="s">
        <v>632</v>
      </c>
      <c r="D88" s="830"/>
      <c r="E88" s="830"/>
      <c r="F88" s="806">
        <v>6.2</v>
      </c>
      <c r="G88" s="806"/>
      <c r="H88" s="806"/>
      <c r="I88" s="806"/>
      <c r="J88" s="806"/>
      <c r="K88" s="806"/>
      <c r="L88" s="806"/>
      <c r="M88" s="806"/>
      <c r="N88" s="806">
        <v>6.2</v>
      </c>
      <c r="O88" s="806"/>
      <c r="P88" s="246"/>
      <c r="Q88" s="806"/>
      <c r="R88" s="806"/>
      <c r="S88" s="174" t="s">
        <v>681</v>
      </c>
    </row>
    <row r="89" spans="1:19" ht="96.75" customHeight="1">
      <c r="A89" s="237" t="s">
        <v>633</v>
      </c>
      <c r="B89" s="237" t="s">
        <v>624</v>
      </c>
      <c r="C89" s="175">
        <v>40</v>
      </c>
      <c r="D89" s="830"/>
      <c r="E89" s="830"/>
      <c r="F89" s="806"/>
      <c r="G89" s="806"/>
      <c r="H89" s="806"/>
      <c r="I89" s="806"/>
      <c r="J89" s="806"/>
      <c r="K89" s="806"/>
      <c r="L89" s="806"/>
      <c r="M89" s="806"/>
      <c r="N89" s="806"/>
      <c r="O89" s="806"/>
      <c r="P89" s="246"/>
      <c r="Q89" s="806"/>
      <c r="R89" s="806"/>
      <c r="S89" s="174" t="s">
        <v>686</v>
      </c>
    </row>
    <row r="90" spans="1:19" ht="18.75" customHeight="1">
      <c r="A90" s="181" t="s">
        <v>634</v>
      </c>
      <c r="B90" s="181" t="s">
        <v>575</v>
      </c>
      <c r="C90" s="144">
        <v>310</v>
      </c>
      <c r="D90" s="809"/>
      <c r="E90" s="809"/>
      <c r="F90" s="1412">
        <v>220.4</v>
      </c>
      <c r="G90" s="1412"/>
      <c r="H90" s="1412"/>
      <c r="I90" s="1412"/>
      <c r="J90" s="1412"/>
      <c r="K90" s="1412"/>
      <c r="L90" s="1412"/>
      <c r="M90" s="1412"/>
      <c r="N90" s="1412">
        <v>52.4</v>
      </c>
      <c r="O90" s="1412"/>
      <c r="P90" s="173"/>
      <c r="Q90" s="1412">
        <v>168</v>
      </c>
      <c r="R90" s="1412"/>
      <c r="S90" s="176"/>
    </row>
    <row r="91" spans="1:19" ht="30.75" customHeight="1">
      <c r="A91" s="1528" t="s">
        <v>635</v>
      </c>
      <c r="B91" s="181" t="s">
        <v>577</v>
      </c>
      <c r="C91" s="144">
        <v>455</v>
      </c>
      <c r="D91" s="809"/>
      <c r="E91" s="809"/>
      <c r="F91" s="1412">
        <v>329.8</v>
      </c>
      <c r="G91" s="1412"/>
      <c r="H91" s="1412"/>
      <c r="I91" s="1412"/>
      <c r="J91" s="1412"/>
      <c r="K91" s="1412"/>
      <c r="L91" s="1412"/>
      <c r="M91" s="1412"/>
      <c r="N91" s="1412">
        <v>77.8</v>
      </c>
      <c r="O91" s="1412"/>
      <c r="P91" s="1412"/>
      <c r="Q91" s="1412">
        <v>252</v>
      </c>
      <c r="R91" s="1412"/>
      <c r="S91" s="809"/>
    </row>
    <row r="92" spans="1:19" ht="30.75" customHeight="1">
      <c r="A92" s="1528"/>
      <c r="B92" s="237" t="s">
        <v>611</v>
      </c>
      <c r="C92" s="144" t="s">
        <v>687</v>
      </c>
      <c r="D92" s="809"/>
      <c r="E92" s="809"/>
      <c r="F92" s="1412"/>
      <c r="G92" s="1412"/>
      <c r="H92" s="1412"/>
      <c r="I92" s="1412"/>
      <c r="J92" s="1412"/>
      <c r="K92" s="1412"/>
      <c r="L92" s="1412"/>
      <c r="M92" s="1412"/>
      <c r="N92" s="1412"/>
      <c r="O92" s="1412"/>
      <c r="P92" s="1412"/>
      <c r="Q92" s="1412"/>
      <c r="R92" s="1412"/>
      <c r="S92" s="809"/>
    </row>
    <row r="93" spans="1:19">
      <c r="A93" s="1524" t="s">
        <v>636</v>
      </c>
      <c r="B93" s="1524"/>
      <c r="C93" s="1524"/>
      <c r="D93" s="1524"/>
      <c r="E93" s="1524"/>
      <c r="F93" s="1524"/>
      <c r="G93" s="1524"/>
      <c r="H93" s="1524"/>
      <c r="I93" s="1524"/>
      <c r="J93" s="1524"/>
      <c r="K93" s="1524"/>
      <c r="L93" s="1524"/>
      <c r="M93" s="1524"/>
      <c r="N93" s="1524"/>
      <c r="O93" s="1524"/>
      <c r="P93" s="1524"/>
      <c r="Q93" s="1524"/>
      <c r="R93" s="1524"/>
      <c r="S93" s="1524"/>
    </row>
    <row r="94" spans="1:19" ht="140.25" customHeight="1">
      <c r="A94" s="237" t="s">
        <v>140</v>
      </c>
      <c r="B94" s="237" t="s">
        <v>637</v>
      </c>
      <c r="C94" s="175" t="s">
        <v>638</v>
      </c>
      <c r="D94" s="830"/>
      <c r="E94" s="830"/>
      <c r="F94" s="806">
        <v>0.9</v>
      </c>
      <c r="G94" s="806"/>
      <c r="H94" s="806"/>
      <c r="I94" s="806"/>
      <c r="J94" s="806"/>
      <c r="K94" s="806"/>
      <c r="L94" s="806"/>
      <c r="M94" s="806"/>
      <c r="N94" s="806">
        <v>0.9</v>
      </c>
      <c r="O94" s="806"/>
      <c r="P94" s="246"/>
      <c r="Q94" s="1527"/>
      <c r="R94" s="1527"/>
      <c r="S94" s="174" t="s">
        <v>598</v>
      </c>
    </row>
    <row r="95" spans="1:19" ht="140.25" customHeight="1">
      <c r="A95" s="237" t="s">
        <v>101</v>
      </c>
      <c r="B95" s="237" t="s">
        <v>639</v>
      </c>
      <c r="C95" s="175" t="s">
        <v>622</v>
      </c>
      <c r="D95" s="830"/>
      <c r="E95" s="830"/>
      <c r="F95" s="806">
        <v>1.6</v>
      </c>
      <c r="G95" s="806"/>
      <c r="H95" s="806"/>
      <c r="I95" s="806"/>
      <c r="J95" s="806"/>
      <c r="K95" s="806"/>
      <c r="L95" s="806"/>
      <c r="M95" s="806"/>
      <c r="N95" s="806">
        <v>1.6</v>
      </c>
      <c r="O95" s="806"/>
      <c r="P95" s="246"/>
      <c r="Q95" s="1527"/>
      <c r="R95" s="1527"/>
      <c r="S95" s="174" t="s">
        <v>598</v>
      </c>
    </row>
    <row r="96" spans="1:19" ht="35.25" customHeight="1">
      <c r="A96" s="1528" t="s">
        <v>103</v>
      </c>
      <c r="B96" s="181" t="s">
        <v>541</v>
      </c>
      <c r="C96" s="144" t="s">
        <v>642</v>
      </c>
      <c r="D96" s="809"/>
      <c r="E96" s="809"/>
      <c r="F96" s="1412">
        <v>2.5</v>
      </c>
      <c r="G96" s="1412"/>
      <c r="H96" s="1412"/>
      <c r="I96" s="1412"/>
      <c r="J96" s="1412"/>
      <c r="K96" s="1412"/>
      <c r="L96" s="1412"/>
      <c r="M96" s="1412"/>
      <c r="N96" s="1412">
        <v>2.5</v>
      </c>
      <c r="O96" s="1412"/>
      <c r="P96" s="1412"/>
      <c r="Q96" s="1525"/>
      <c r="R96" s="1525"/>
      <c r="S96" s="809"/>
    </row>
    <row r="97" spans="1:19" ht="29.25" customHeight="1">
      <c r="A97" s="1528"/>
      <c r="B97" s="237" t="s">
        <v>640</v>
      </c>
      <c r="C97" s="144" t="s">
        <v>638</v>
      </c>
      <c r="D97" s="809"/>
      <c r="E97" s="809"/>
      <c r="F97" s="1412"/>
      <c r="G97" s="1412"/>
      <c r="H97" s="1412"/>
      <c r="I97" s="1412"/>
      <c r="J97" s="1412"/>
      <c r="K97" s="1412"/>
      <c r="L97" s="1412"/>
      <c r="M97" s="1412"/>
      <c r="N97" s="1412"/>
      <c r="O97" s="1412"/>
      <c r="P97" s="1412"/>
      <c r="Q97" s="1525"/>
      <c r="R97" s="1525"/>
      <c r="S97" s="809"/>
    </row>
    <row r="98" spans="1:19" ht="54" customHeight="1">
      <c r="A98" s="1528"/>
      <c r="B98" s="237" t="s">
        <v>641</v>
      </c>
      <c r="C98" s="69"/>
      <c r="D98" s="809"/>
      <c r="E98" s="809"/>
      <c r="F98" s="1412"/>
      <c r="G98" s="1412"/>
      <c r="H98" s="1412"/>
      <c r="I98" s="1412"/>
      <c r="J98" s="1412"/>
      <c r="K98" s="1412"/>
      <c r="L98" s="1412"/>
      <c r="M98" s="1412"/>
      <c r="N98" s="1412"/>
      <c r="O98" s="1412"/>
      <c r="P98" s="1412"/>
      <c r="Q98" s="1525"/>
      <c r="R98" s="1525"/>
      <c r="S98" s="809"/>
    </row>
    <row r="99" spans="1:19" ht="139.5" customHeight="1">
      <c r="A99" s="237" t="s">
        <v>643</v>
      </c>
      <c r="B99" s="237" t="s">
        <v>644</v>
      </c>
      <c r="C99" s="175" t="s">
        <v>645</v>
      </c>
      <c r="D99" s="830"/>
      <c r="E99" s="830"/>
      <c r="F99" s="806">
        <v>6.1</v>
      </c>
      <c r="G99" s="806"/>
      <c r="H99" s="806"/>
      <c r="I99" s="806"/>
      <c r="J99" s="806"/>
      <c r="K99" s="806"/>
      <c r="L99" s="806"/>
      <c r="M99" s="806"/>
      <c r="N99" s="806">
        <v>6.1</v>
      </c>
      <c r="O99" s="806"/>
      <c r="P99" s="246"/>
      <c r="Q99" s="1527"/>
      <c r="R99" s="1527"/>
      <c r="S99" s="174" t="s">
        <v>598</v>
      </c>
    </row>
    <row r="100" spans="1:19" ht="125.25" customHeight="1">
      <c r="A100" s="237" t="s">
        <v>646</v>
      </c>
      <c r="B100" s="237" t="s">
        <v>647</v>
      </c>
      <c r="C100" s="175" t="s">
        <v>648</v>
      </c>
      <c r="D100" s="1529">
        <v>2013</v>
      </c>
      <c r="E100" s="1530"/>
      <c r="F100" s="806">
        <v>4</v>
      </c>
      <c r="G100" s="806"/>
      <c r="H100" s="806"/>
      <c r="I100" s="806"/>
      <c r="J100" s="806"/>
      <c r="K100" s="806"/>
      <c r="L100" s="806"/>
      <c r="M100" s="806"/>
      <c r="N100" s="806">
        <v>4</v>
      </c>
      <c r="O100" s="806"/>
      <c r="P100" s="246"/>
      <c r="Q100" s="1527"/>
      <c r="R100" s="1527"/>
      <c r="S100" s="174" t="s">
        <v>598</v>
      </c>
    </row>
    <row r="101" spans="1:19" ht="21" customHeight="1">
      <c r="A101" s="1528" t="s">
        <v>649</v>
      </c>
      <c r="B101" s="181" t="s">
        <v>552</v>
      </c>
      <c r="C101" s="144" t="s">
        <v>651</v>
      </c>
      <c r="D101" s="1531"/>
      <c r="E101" s="1532"/>
      <c r="F101" s="1412">
        <v>10.1</v>
      </c>
      <c r="G101" s="1412"/>
      <c r="H101" s="1412"/>
      <c r="I101" s="1412"/>
      <c r="J101" s="1412"/>
      <c r="K101" s="1412"/>
      <c r="L101" s="1412"/>
      <c r="M101" s="1412"/>
      <c r="N101" s="1412">
        <v>10.1</v>
      </c>
      <c r="O101" s="1412"/>
      <c r="P101" s="1412"/>
      <c r="Q101" s="1525"/>
      <c r="R101" s="1525"/>
      <c r="S101" s="809"/>
    </row>
    <row r="102" spans="1:19" ht="28.5" customHeight="1">
      <c r="A102" s="1528"/>
      <c r="B102" s="237" t="s">
        <v>640</v>
      </c>
      <c r="C102" s="144" t="s">
        <v>645</v>
      </c>
      <c r="D102" s="1533"/>
      <c r="E102" s="1534"/>
      <c r="F102" s="1412"/>
      <c r="G102" s="1412"/>
      <c r="H102" s="1412"/>
      <c r="I102" s="1412"/>
      <c r="J102" s="1412"/>
      <c r="K102" s="1412"/>
      <c r="L102" s="1412"/>
      <c r="M102" s="1412"/>
      <c r="N102" s="1412"/>
      <c r="O102" s="1412"/>
      <c r="P102" s="1412"/>
      <c r="Q102" s="1525"/>
      <c r="R102" s="1525"/>
      <c r="S102" s="809"/>
    </row>
    <row r="103" spans="1:19" ht="46.5" customHeight="1">
      <c r="A103" s="1528"/>
      <c r="B103" s="237" t="s">
        <v>650</v>
      </c>
      <c r="C103" s="69"/>
      <c r="D103" s="1535"/>
      <c r="E103" s="1536"/>
      <c r="F103" s="1412"/>
      <c r="G103" s="1412"/>
      <c r="H103" s="1412"/>
      <c r="I103" s="1412"/>
      <c r="J103" s="1412"/>
      <c r="K103" s="1412"/>
      <c r="L103" s="1412"/>
      <c r="M103" s="1412"/>
      <c r="N103" s="1412"/>
      <c r="O103" s="1412"/>
      <c r="P103" s="1412"/>
      <c r="Q103" s="1525"/>
      <c r="R103" s="1525"/>
      <c r="S103" s="809"/>
    </row>
    <row r="104" spans="1:19" ht="138.75" customHeight="1">
      <c r="A104" s="237" t="s">
        <v>652</v>
      </c>
      <c r="B104" s="237" t="s">
        <v>644</v>
      </c>
      <c r="C104" s="175" t="s">
        <v>653</v>
      </c>
      <c r="D104" s="1529">
        <v>2014</v>
      </c>
      <c r="E104" s="1530"/>
      <c r="F104" s="806">
        <v>7.1</v>
      </c>
      <c r="G104" s="806"/>
      <c r="H104" s="806"/>
      <c r="I104" s="806"/>
      <c r="J104" s="806"/>
      <c r="K104" s="806"/>
      <c r="L104" s="806"/>
      <c r="M104" s="806"/>
      <c r="N104" s="806">
        <v>7.1</v>
      </c>
      <c r="O104" s="806"/>
      <c r="P104" s="246"/>
      <c r="Q104" s="1527"/>
      <c r="R104" s="1527"/>
      <c r="S104" s="174" t="s">
        <v>598</v>
      </c>
    </row>
    <row r="105" spans="1:19" ht="120" customHeight="1">
      <c r="A105" s="237" t="s">
        <v>654</v>
      </c>
      <c r="B105" s="237" t="s">
        <v>647</v>
      </c>
      <c r="C105" s="175" t="s">
        <v>655</v>
      </c>
      <c r="D105" s="1529">
        <v>2014</v>
      </c>
      <c r="E105" s="1530"/>
      <c r="F105" s="806">
        <v>5.3</v>
      </c>
      <c r="G105" s="806"/>
      <c r="H105" s="806"/>
      <c r="I105" s="806"/>
      <c r="J105" s="806"/>
      <c r="K105" s="806"/>
      <c r="L105" s="806"/>
      <c r="M105" s="806"/>
      <c r="N105" s="806">
        <v>5.3</v>
      </c>
      <c r="O105" s="806"/>
      <c r="P105" s="246"/>
      <c r="Q105" s="1527"/>
      <c r="R105" s="1527"/>
      <c r="S105" s="174" t="s">
        <v>598</v>
      </c>
    </row>
    <row r="106" spans="1:19" ht="28.5" customHeight="1">
      <c r="A106" s="1528" t="s">
        <v>656</v>
      </c>
      <c r="B106" s="181" t="s">
        <v>575</v>
      </c>
      <c r="C106" s="144" t="s">
        <v>657</v>
      </c>
      <c r="D106" s="809"/>
      <c r="E106" s="809"/>
      <c r="F106" s="1412">
        <v>12.4</v>
      </c>
      <c r="G106" s="1412"/>
      <c r="H106" s="1412"/>
      <c r="I106" s="1412"/>
      <c r="J106" s="1412"/>
      <c r="K106" s="1412"/>
      <c r="L106" s="1412"/>
      <c r="M106" s="1412"/>
      <c r="N106" s="1412">
        <v>12.4</v>
      </c>
      <c r="O106" s="1412"/>
      <c r="P106" s="1412"/>
      <c r="Q106" s="1525"/>
      <c r="R106" s="1525"/>
      <c r="S106" s="1526"/>
    </row>
    <row r="107" spans="1:19" ht="32.25" customHeight="1">
      <c r="A107" s="1528"/>
      <c r="B107" s="237" t="s">
        <v>640</v>
      </c>
      <c r="C107" s="144" t="s">
        <v>653</v>
      </c>
      <c r="D107" s="809"/>
      <c r="E107" s="809"/>
      <c r="F107" s="1412"/>
      <c r="G107" s="1412"/>
      <c r="H107" s="1412"/>
      <c r="I107" s="1412"/>
      <c r="J107" s="1412"/>
      <c r="K107" s="1412"/>
      <c r="L107" s="1412"/>
      <c r="M107" s="1412"/>
      <c r="N107" s="1412"/>
      <c r="O107" s="1412"/>
      <c r="P107" s="1412"/>
      <c r="Q107" s="1525"/>
      <c r="R107" s="1525"/>
      <c r="S107" s="1526"/>
    </row>
    <row r="108" spans="1:19" ht="50.25" customHeight="1">
      <c r="A108" s="1528"/>
      <c r="B108" s="237" t="s">
        <v>650</v>
      </c>
      <c r="C108" s="69"/>
      <c r="D108" s="809"/>
      <c r="E108" s="809"/>
      <c r="F108" s="1412"/>
      <c r="G108" s="1412"/>
      <c r="H108" s="1412"/>
      <c r="I108" s="1412"/>
      <c r="J108" s="1412"/>
      <c r="K108" s="1412"/>
      <c r="L108" s="1412"/>
      <c r="M108" s="1412"/>
      <c r="N108" s="1412"/>
      <c r="O108" s="1412"/>
      <c r="P108" s="1412"/>
      <c r="Q108" s="1525"/>
      <c r="R108" s="1525"/>
      <c r="S108" s="1526"/>
    </row>
    <row r="109" spans="1:19" ht="15" customHeight="1">
      <c r="A109" s="1528" t="s">
        <v>658</v>
      </c>
      <c r="B109" s="181" t="s">
        <v>577</v>
      </c>
      <c r="C109" s="144" t="s">
        <v>657</v>
      </c>
      <c r="D109" s="809"/>
      <c r="E109" s="809"/>
      <c r="F109" s="1412">
        <v>25</v>
      </c>
      <c r="G109" s="1412"/>
      <c r="H109" s="1412"/>
      <c r="I109" s="1412"/>
      <c r="J109" s="1412"/>
      <c r="K109" s="1412"/>
      <c r="L109" s="1412"/>
      <c r="M109" s="1412"/>
      <c r="N109" s="1412">
        <v>25</v>
      </c>
      <c r="O109" s="1412"/>
      <c r="P109" s="1412"/>
      <c r="Q109" s="1525"/>
      <c r="R109" s="1525"/>
      <c r="S109" s="1526"/>
    </row>
    <row r="110" spans="1:19">
      <c r="A110" s="1528"/>
      <c r="B110" s="181"/>
      <c r="C110" s="144" t="s">
        <v>659</v>
      </c>
      <c r="D110" s="809"/>
      <c r="E110" s="809"/>
      <c r="F110" s="1412"/>
      <c r="G110" s="1412"/>
      <c r="H110" s="1412"/>
      <c r="I110" s="1412"/>
      <c r="J110" s="1412"/>
      <c r="K110" s="1412"/>
      <c r="L110" s="1412"/>
      <c r="M110" s="1412"/>
      <c r="N110" s="1412"/>
      <c r="O110" s="1412"/>
      <c r="P110" s="1412"/>
      <c r="Q110" s="1525"/>
      <c r="R110" s="1525"/>
      <c r="S110" s="1526"/>
    </row>
    <row r="111" spans="1:19">
      <c r="A111" s="1524" t="s">
        <v>660</v>
      </c>
      <c r="B111" s="1524"/>
      <c r="C111" s="1524"/>
      <c r="D111" s="1524"/>
      <c r="E111" s="1524"/>
      <c r="F111" s="1524"/>
      <c r="G111" s="1524"/>
      <c r="H111" s="1524"/>
      <c r="I111" s="1524"/>
      <c r="J111" s="1524"/>
      <c r="K111" s="1524"/>
      <c r="L111" s="1524"/>
      <c r="M111" s="1524"/>
      <c r="N111" s="1524"/>
      <c r="O111" s="1524"/>
      <c r="P111" s="1524"/>
      <c r="Q111" s="1524"/>
      <c r="R111" s="1524"/>
      <c r="S111" s="1524"/>
    </row>
    <row r="112" spans="1:19" ht="30" customHeight="1">
      <c r="A112" s="237" t="s">
        <v>391</v>
      </c>
      <c r="B112" s="237" t="s">
        <v>661</v>
      </c>
      <c r="C112" s="175">
        <v>80</v>
      </c>
      <c r="D112" s="830">
        <v>2014</v>
      </c>
      <c r="E112" s="830"/>
      <c r="F112" s="806">
        <v>96</v>
      </c>
      <c r="G112" s="806"/>
      <c r="H112" s="806"/>
      <c r="I112" s="806"/>
      <c r="J112" s="1412"/>
      <c r="K112" s="1412"/>
      <c r="L112" s="1412"/>
      <c r="M112" s="1412"/>
      <c r="N112" s="1412">
        <v>45</v>
      </c>
      <c r="O112" s="1412"/>
      <c r="P112" s="246">
        <v>6</v>
      </c>
      <c r="Q112" s="806">
        <v>45</v>
      </c>
      <c r="R112" s="806"/>
      <c r="S112" s="174" t="s">
        <v>688</v>
      </c>
    </row>
    <row r="113" spans="1:19" ht="15.75" customHeight="1">
      <c r="A113" s="241" t="s">
        <v>473</v>
      </c>
      <c r="B113" s="144" t="s">
        <v>577</v>
      </c>
      <c r="C113" s="144">
        <v>80</v>
      </c>
      <c r="D113" s="809"/>
      <c r="E113" s="809"/>
      <c r="F113" s="1412">
        <v>96</v>
      </c>
      <c r="G113" s="1412"/>
      <c r="H113" s="1412"/>
      <c r="I113" s="1412"/>
      <c r="J113" s="1412"/>
      <c r="K113" s="1412"/>
      <c r="L113" s="1412"/>
      <c r="M113" s="1412"/>
      <c r="N113" s="1412">
        <v>45</v>
      </c>
      <c r="O113" s="1412"/>
      <c r="P113" s="173">
        <v>6</v>
      </c>
      <c r="Q113" s="1412">
        <v>45</v>
      </c>
      <c r="R113" s="1412"/>
      <c r="S113" s="174"/>
    </row>
    <row r="115" spans="1:19" ht="61.5" customHeight="1">
      <c r="A115" s="1589" t="s">
        <v>1536</v>
      </c>
      <c r="B115" s="1590"/>
      <c r="C115" s="1590"/>
      <c r="D115" s="1590"/>
      <c r="E115" s="1590"/>
      <c r="F115" s="1590"/>
      <c r="G115" s="1590"/>
      <c r="H115" s="1590"/>
      <c r="I115" s="1590"/>
      <c r="J115" s="1590"/>
      <c r="K115" s="1590"/>
      <c r="L115" s="1590"/>
      <c r="M115" s="1590"/>
      <c r="N115" s="1590"/>
    </row>
    <row r="116" spans="1:19">
      <c r="L116" s="1588" t="s">
        <v>1533</v>
      </c>
      <c r="M116" s="1588"/>
      <c r="N116" s="1588"/>
    </row>
    <row r="117" spans="1:19">
      <c r="A117" s="830" t="s">
        <v>0</v>
      </c>
      <c r="B117" s="830" t="s">
        <v>58</v>
      </c>
      <c r="C117" s="830" t="s">
        <v>663</v>
      </c>
      <c r="D117" s="830"/>
      <c r="E117" s="807" t="s">
        <v>3</v>
      </c>
      <c r="F117" s="830" t="s">
        <v>1512</v>
      </c>
      <c r="G117" s="830" t="s">
        <v>65</v>
      </c>
      <c r="H117" s="830"/>
      <c r="I117" s="830"/>
      <c r="J117" s="830"/>
      <c r="K117" s="830"/>
      <c r="L117" s="830" t="s">
        <v>1513</v>
      </c>
      <c r="M117" s="830"/>
      <c r="N117" s="830"/>
    </row>
    <row r="118" spans="1:19" ht="10.5" customHeight="1">
      <c r="A118" s="830"/>
      <c r="B118" s="830"/>
      <c r="C118" s="830"/>
      <c r="D118" s="830"/>
      <c r="E118" s="807"/>
      <c r="F118" s="830"/>
      <c r="G118" s="830"/>
      <c r="H118" s="830"/>
      <c r="I118" s="830"/>
      <c r="J118" s="830"/>
      <c r="K118" s="830"/>
      <c r="L118" s="830"/>
      <c r="M118" s="830"/>
      <c r="N118" s="830"/>
    </row>
    <row r="119" spans="1:19" ht="21.75" customHeight="1">
      <c r="A119" s="830"/>
      <c r="B119" s="830"/>
      <c r="C119" s="830"/>
      <c r="D119" s="830"/>
      <c r="E119" s="807"/>
      <c r="F119" s="830"/>
      <c r="G119" s="830" t="s">
        <v>213</v>
      </c>
      <c r="H119" s="830"/>
      <c r="I119" s="830"/>
      <c r="J119" s="830"/>
      <c r="K119" s="830"/>
      <c r="L119" s="830"/>
      <c r="M119" s="830"/>
      <c r="N119" s="830"/>
    </row>
    <row r="120" spans="1:19" ht="93" customHeight="1">
      <c r="A120" s="830"/>
      <c r="B120" s="830"/>
      <c r="C120" s="830"/>
      <c r="D120" s="830"/>
      <c r="E120" s="807"/>
      <c r="F120" s="830"/>
      <c r="G120" s="362" t="s">
        <v>1534</v>
      </c>
      <c r="H120" s="362" t="s">
        <v>1535</v>
      </c>
      <c r="I120" s="362" t="s">
        <v>1514</v>
      </c>
      <c r="J120" s="362" t="s">
        <v>1515</v>
      </c>
      <c r="K120" s="362" t="s">
        <v>1236</v>
      </c>
      <c r="L120" s="830"/>
      <c r="M120" s="830"/>
      <c r="N120" s="830"/>
    </row>
    <row r="121" spans="1:19" ht="30" customHeight="1">
      <c r="A121" s="1537"/>
      <c r="B121" s="363" t="s">
        <v>1516</v>
      </c>
      <c r="C121" s="1522" t="s">
        <v>1518</v>
      </c>
      <c r="D121" s="1522"/>
      <c r="E121" s="1537"/>
      <c r="F121" s="1561">
        <v>3299.5</v>
      </c>
      <c r="G121" s="1562"/>
      <c r="H121" s="494"/>
      <c r="I121" s="494"/>
      <c r="J121" s="494"/>
      <c r="K121" s="494"/>
      <c r="L121" s="1537"/>
      <c r="M121" s="1537"/>
      <c r="N121" s="1537"/>
    </row>
    <row r="122" spans="1:19" ht="36.75">
      <c r="A122" s="1537"/>
      <c r="B122" s="405" t="s">
        <v>1517</v>
      </c>
      <c r="C122" s="1522" t="s">
        <v>1519</v>
      </c>
      <c r="D122" s="1522"/>
      <c r="E122" s="1537"/>
      <c r="F122" s="1561"/>
      <c r="G122" s="1562"/>
      <c r="H122" s="494">
        <v>603</v>
      </c>
      <c r="I122" s="494">
        <v>630.20000000000005</v>
      </c>
      <c r="J122" s="494">
        <v>72.7</v>
      </c>
      <c r="K122" s="494">
        <v>1993.6</v>
      </c>
      <c r="L122" s="1537"/>
      <c r="M122" s="1537"/>
      <c r="N122" s="1537"/>
    </row>
    <row r="123" spans="1:19" ht="15" customHeight="1">
      <c r="A123" s="1563"/>
      <c r="B123" s="1563" t="s">
        <v>122</v>
      </c>
      <c r="C123" s="1565" t="s">
        <v>1520</v>
      </c>
      <c r="D123" s="1566"/>
      <c r="E123" s="1563"/>
      <c r="F123" s="1569">
        <v>321.75</v>
      </c>
      <c r="G123" s="1571"/>
      <c r="H123" s="495"/>
      <c r="I123" s="495"/>
      <c r="J123" s="495"/>
      <c r="K123" s="495"/>
      <c r="L123" s="1573"/>
      <c r="M123" s="1574"/>
      <c r="N123" s="1575"/>
    </row>
    <row r="124" spans="1:19" ht="15" customHeight="1">
      <c r="A124" s="1563"/>
      <c r="B124" s="1563"/>
      <c r="C124" s="1565" t="s">
        <v>1521</v>
      </c>
      <c r="D124" s="1566"/>
      <c r="E124" s="1563"/>
      <c r="F124" s="1569"/>
      <c r="G124" s="1571"/>
      <c r="H124" s="495">
        <v>104.75</v>
      </c>
      <c r="I124" s="495">
        <v>66</v>
      </c>
      <c r="J124" s="495">
        <v>16</v>
      </c>
      <c r="K124" s="495">
        <v>135</v>
      </c>
      <c r="L124" s="1573"/>
      <c r="M124" s="1576"/>
      <c r="N124" s="1575"/>
    </row>
    <row r="125" spans="1:19" ht="30" customHeight="1" thickBot="1">
      <c r="A125" s="1564"/>
      <c r="B125" s="1564"/>
      <c r="C125" s="1567" t="s">
        <v>1522</v>
      </c>
      <c r="D125" s="1568"/>
      <c r="E125" s="1564"/>
      <c r="F125" s="1570"/>
      <c r="G125" s="1572"/>
      <c r="H125" s="493"/>
      <c r="I125" s="493"/>
      <c r="J125" s="493"/>
      <c r="K125" s="493"/>
      <c r="L125" s="1577"/>
      <c r="M125" s="1578"/>
      <c r="N125" s="1579"/>
    </row>
    <row r="126" spans="1:19" ht="30" customHeight="1">
      <c r="A126" s="1584"/>
      <c r="B126" s="1584" t="s">
        <v>1237</v>
      </c>
      <c r="C126" s="1585" t="s">
        <v>1523</v>
      </c>
      <c r="D126" s="1586"/>
      <c r="E126" s="1584"/>
      <c r="F126" s="1587">
        <v>816.45</v>
      </c>
      <c r="G126" s="1580"/>
      <c r="H126" s="495"/>
      <c r="I126" s="495"/>
      <c r="J126" s="495"/>
      <c r="K126" s="495"/>
      <c r="L126" s="1581"/>
      <c r="M126" s="1582"/>
      <c r="N126" s="1583"/>
    </row>
    <row r="127" spans="1:19" ht="30" customHeight="1" thickBot="1">
      <c r="A127" s="1564"/>
      <c r="B127" s="1564"/>
      <c r="C127" s="1567" t="s">
        <v>1524</v>
      </c>
      <c r="D127" s="1568"/>
      <c r="E127" s="1564"/>
      <c r="F127" s="1570"/>
      <c r="G127" s="1572"/>
      <c r="H127" s="496">
        <v>280.75</v>
      </c>
      <c r="I127" s="496">
        <v>225.7</v>
      </c>
      <c r="J127" s="496">
        <v>22</v>
      </c>
      <c r="K127" s="496">
        <v>288</v>
      </c>
      <c r="L127" s="1577"/>
      <c r="M127" s="1578"/>
      <c r="N127" s="1579"/>
    </row>
    <row r="128" spans="1:19" ht="30" customHeight="1">
      <c r="A128" s="1584"/>
      <c r="B128" s="1584" t="s">
        <v>1525</v>
      </c>
      <c r="C128" s="1585" t="s">
        <v>1526</v>
      </c>
      <c r="D128" s="1586"/>
      <c r="E128" s="1584"/>
      <c r="F128" s="1587">
        <v>2161.3000000000002</v>
      </c>
      <c r="G128" s="1580"/>
      <c r="H128" s="495"/>
      <c r="I128" s="495"/>
      <c r="J128" s="495"/>
      <c r="K128" s="495"/>
      <c r="L128" s="1581"/>
      <c r="M128" s="1582"/>
      <c r="N128" s="1583"/>
    </row>
    <row r="129" spans="1:14" ht="30" customHeight="1" thickBot="1">
      <c r="A129" s="1564"/>
      <c r="B129" s="1564"/>
      <c r="C129" s="1567" t="s">
        <v>1527</v>
      </c>
      <c r="D129" s="1568"/>
      <c r="E129" s="1564"/>
      <c r="F129" s="1570"/>
      <c r="G129" s="1572"/>
      <c r="H129" s="496">
        <v>217.5</v>
      </c>
      <c r="I129" s="496">
        <v>338.5</v>
      </c>
      <c r="J129" s="496">
        <v>34.700000000000003</v>
      </c>
      <c r="K129" s="496">
        <v>1570.6</v>
      </c>
      <c r="L129" s="1577"/>
      <c r="M129" s="1578"/>
      <c r="N129" s="1579"/>
    </row>
    <row r="130" spans="1:14" ht="28.5" customHeight="1" thickBot="1">
      <c r="A130" s="1591" t="s">
        <v>1528</v>
      </c>
      <c r="B130" s="1592"/>
      <c r="C130" s="1592"/>
      <c r="D130" s="1592"/>
      <c r="E130" s="1592"/>
      <c r="F130" s="1592"/>
      <c r="G130" s="1592"/>
      <c r="H130" s="1592"/>
      <c r="I130" s="1593"/>
      <c r="J130" s="1594" t="s">
        <v>158</v>
      </c>
      <c r="K130" s="1595"/>
      <c r="L130" s="1596"/>
      <c r="M130" s="1597"/>
      <c r="N130" s="1598"/>
    </row>
    <row r="131" spans="1:14" ht="30" customHeight="1">
      <c r="A131" s="958" t="s">
        <v>7</v>
      </c>
      <c r="B131" s="1599" t="s">
        <v>1529</v>
      </c>
      <c r="C131" s="1600"/>
      <c r="D131" s="177"/>
      <c r="E131" s="177"/>
      <c r="F131" s="491"/>
      <c r="G131" s="1605"/>
      <c r="H131" s="1605"/>
      <c r="I131" s="1605"/>
      <c r="J131" s="1605"/>
      <c r="K131" s="1605">
        <v>135</v>
      </c>
      <c r="L131" s="1608" t="s">
        <v>1530</v>
      </c>
      <c r="M131" s="1609"/>
      <c r="N131" s="1612"/>
    </row>
    <row r="132" spans="1:14" ht="60" customHeight="1">
      <c r="A132" s="959"/>
      <c r="B132" s="1601"/>
      <c r="C132" s="1602"/>
      <c r="D132" s="177">
        <v>120</v>
      </c>
      <c r="E132" s="177">
        <v>2012</v>
      </c>
      <c r="F132" s="491">
        <v>135</v>
      </c>
      <c r="G132" s="1606"/>
      <c r="H132" s="1606"/>
      <c r="I132" s="1606"/>
      <c r="J132" s="1606"/>
      <c r="K132" s="1606"/>
      <c r="L132" s="1608" t="s">
        <v>1531</v>
      </c>
      <c r="M132" s="1609"/>
      <c r="N132" s="1612"/>
    </row>
    <row r="133" spans="1:14" ht="135" customHeight="1" thickBot="1">
      <c r="A133" s="1381"/>
      <c r="B133" s="1603"/>
      <c r="C133" s="1604"/>
      <c r="D133" s="404"/>
      <c r="E133" s="404"/>
      <c r="F133" s="492"/>
      <c r="G133" s="1607"/>
      <c r="H133" s="1607"/>
      <c r="I133" s="1607"/>
      <c r="J133" s="1607"/>
      <c r="K133" s="1607"/>
      <c r="L133" s="1610" t="s">
        <v>1532</v>
      </c>
      <c r="M133" s="1611"/>
      <c r="N133" s="1612"/>
    </row>
  </sheetData>
  <mergeCells count="654">
    <mergeCell ref="L116:N116"/>
    <mergeCell ref="B117:B120"/>
    <mergeCell ref="F117:F120"/>
    <mergeCell ref="A115:N115"/>
    <mergeCell ref="A130:I130"/>
    <mergeCell ref="J130:L130"/>
    <mergeCell ref="M130:N130"/>
    <mergeCell ref="A131:A133"/>
    <mergeCell ref="B131:C133"/>
    <mergeCell ref="G131:G133"/>
    <mergeCell ref="H131:H133"/>
    <mergeCell ref="I131:I133"/>
    <mergeCell ref="J131:J133"/>
    <mergeCell ref="K131:K133"/>
    <mergeCell ref="L131:M131"/>
    <mergeCell ref="L132:M132"/>
    <mergeCell ref="L133:M133"/>
    <mergeCell ref="N131:N133"/>
    <mergeCell ref="A126:A127"/>
    <mergeCell ref="B126:B127"/>
    <mergeCell ref="C126:D126"/>
    <mergeCell ref="C127:D127"/>
    <mergeCell ref="E126:E127"/>
    <mergeCell ref="F126:F127"/>
    <mergeCell ref="G126:G127"/>
    <mergeCell ref="L126:N127"/>
    <mergeCell ref="A128:A129"/>
    <mergeCell ref="B128:B129"/>
    <mergeCell ref="C128:D128"/>
    <mergeCell ref="C129:D129"/>
    <mergeCell ref="E128:E129"/>
    <mergeCell ref="F128:F129"/>
    <mergeCell ref="G128:G129"/>
    <mergeCell ref="L128:N129"/>
    <mergeCell ref="A123:A125"/>
    <mergeCell ref="B123:B125"/>
    <mergeCell ref="C123:D123"/>
    <mergeCell ref="C124:D124"/>
    <mergeCell ref="C125:D125"/>
    <mergeCell ref="E123:E125"/>
    <mergeCell ref="F123:F125"/>
    <mergeCell ref="G123:G125"/>
    <mergeCell ref="L123:N125"/>
    <mergeCell ref="A117:A120"/>
    <mergeCell ref="C117:D120"/>
    <mergeCell ref="E117:E120"/>
    <mergeCell ref="G117:K118"/>
    <mergeCell ref="L117:N120"/>
    <mergeCell ref="G119:K119"/>
    <mergeCell ref="A121:A122"/>
    <mergeCell ref="C121:D121"/>
    <mergeCell ref="C122:D122"/>
    <mergeCell ref="E121:E122"/>
    <mergeCell ref="F121:F122"/>
    <mergeCell ref="G121:G122"/>
    <mergeCell ref="L121:N122"/>
    <mergeCell ref="Q112:R112"/>
    <mergeCell ref="Q113:R113"/>
    <mergeCell ref="D112:E112"/>
    <mergeCell ref="D113:E113"/>
    <mergeCell ref="F112:G112"/>
    <mergeCell ref="F113:G113"/>
    <mergeCell ref="H112:I112"/>
    <mergeCell ref="H113:I113"/>
    <mergeCell ref="J112:M112"/>
    <mergeCell ref="J113:M113"/>
    <mergeCell ref="N112:O112"/>
    <mergeCell ref="N113:O113"/>
    <mergeCell ref="D105:E105"/>
    <mergeCell ref="N104:O104"/>
    <mergeCell ref="J104:M104"/>
    <mergeCell ref="N105:O105"/>
    <mergeCell ref="J105:M105"/>
    <mergeCell ref="J106:M108"/>
    <mergeCell ref="N106:O108"/>
    <mergeCell ref="J109:M110"/>
    <mergeCell ref="N109:O110"/>
    <mergeCell ref="H106:I108"/>
    <mergeCell ref="F104:G104"/>
    <mergeCell ref="H104:I104"/>
    <mergeCell ref="D104:E104"/>
    <mergeCell ref="S45:S46"/>
    <mergeCell ref="N47:O47"/>
    <mergeCell ref="J47:M47"/>
    <mergeCell ref="J48:M48"/>
    <mergeCell ref="N48:O48"/>
    <mergeCell ref="N49:O49"/>
    <mergeCell ref="J49:M49"/>
    <mergeCell ref="S73:S74"/>
    <mergeCell ref="J50:M50"/>
    <mergeCell ref="J51:M51"/>
    <mergeCell ref="N50:O50"/>
    <mergeCell ref="N51:O51"/>
    <mergeCell ref="N53:O53"/>
    <mergeCell ref="J53:M53"/>
    <mergeCell ref="Q49:R49"/>
    <mergeCell ref="S55:S56"/>
    <mergeCell ref="S64:S65"/>
    <mergeCell ref="Q67:R67"/>
    <mergeCell ref="A68:S68"/>
    <mergeCell ref="D69:E69"/>
    <mergeCell ref="F69:G69"/>
    <mergeCell ref="H69:I69"/>
    <mergeCell ref="D67:E67"/>
    <mergeCell ref="F67:G67"/>
    <mergeCell ref="A1:S1"/>
    <mergeCell ref="H33:I33"/>
    <mergeCell ref="J33:M33"/>
    <mergeCell ref="N33:O33"/>
    <mergeCell ref="Q33:R33"/>
    <mergeCell ref="H34:I34"/>
    <mergeCell ref="J34:M34"/>
    <mergeCell ref="N34:O34"/>
    <mergeCell ref="J35:M35"/>
    <mergeCell ref="N35:O35"/>
    <mergeCell ref="J6:M6"/>
    <mergeCell ref="N6:O6"/>
    <mergeCell ref="Q6:R6"/>
    <mergeCell ref="D7:E7"/>
    <mergeCell ref="F7:G7"/>
    <mergeCell ref="H7:I7"/>
    <mergeCell ref="D6:E6"/>
    <mergeCell ref="F6:G6"/>
    <mergeCell ref="H6:I6"/>
    <mergeCell ref="J8:M8"/>
    <mergeCell ref="N8:O8"/>
    <mergeCell ref="Q8:R8"/>
    <mergeCell ref="D9:E9"/>
    <mergeCell ref="F9:G9"/>
    <mergeCell ref="S39:S40"/>
    <mergeCell ref="S36:S38"/>
    <mergeCell ref="S42:S43"/>
    <mergeCell ref="A45:A46"/>
    <mergeCell ref="A42:A44"/>
    <mergeCell ref="B55:B56"/>
    <mergeCell ref="B64:B65"/>
    <mergeCell ref="A3:A5"/>
    <mergeCell ref="B3:B5"/>
    <mergeCell ref="C3:C5"/>
    <mergeCell ref="D3:E5"/>
    <mergeCell ref="F3:G5"/>
    <mergeCell ref="H4:R4"/>
    <mergeCell ref="H3:R3"/>
    <mergeCell ref="S3:S5"/>
    <mergeCell ref="H36:I36"/>
    <mergeCell ref="H37:I37"/>
    <mergeCell ref="J36:M36"/>
    <mergeCell ref="N36:O36"/>
    <mergeCell ref="N37:O37"/>
    <mergeCell ref="J37:M37"/>
    <mergeCell ref="N38:O38"/>
    <mergeCell ref="J38:M38"/>
    <mergeCell ref="N39:O39"/>
    <mergeCell ref="H9:I9"/>
    <mergeCell ref="J7:M7"/>
    <mergeCell ref="N7:O7"/>
    <mergeCell ref="Q7:R7"/>
    <mergeCell ref="D8:E8"/>
    <mergeCell ref="F8:G8"/>
    <mergeCell ref="H8:I8"/>
    <mergeCell ref="H11:I11"/>
    <mergeCell ref="J11:M11"/>
    <mergeCell ref="N11:O11"/>
    <mergeCell ref="Q11:R11"/>
    <mergeCell ref="N10:O10"/>
    <mergeCell ref="Q10:R10"/>
    <mergeCell ref="D11:E11"/>
    <mergeCell ref="F11:G11"/>
    <mergeCell ref="J9:M9"/>
    <mergeCell ref="N9:O9"/>
    <mergeCell ref="Q9:R9"/>
    <mergeCell ref="D10:E10"/>
    <mergeCell ref="F10:G10"/>
    <mergeCell ref="H10:I10"/>
    <mergeCell ref="J10:M10"/>
    <mergeCell ref="Q13:R13"/>
    <mergeCell ref="D14:E14"/>
    <mergeCell ref="F14:G14"/>
    <mergeCell ref="H14:I14"/>
    <mergeCell ref="J14:M14"/>
    <mergeCell ref="N14:O14"/>
    <mergeCell ref="Q12:R12"/>
    <mergeCell ref="D13:E13"/>
    <mergeCell ref="F13:G13"/>
    <mergeCell ref="H13:I13"/>
    <mergeCell ref="J13:M13"/>
    <mergeCell ref="N13:O13"/>
    <mergeCell ref="D12:E12"/>
    <mergeCell ref="F12:G12"/>
    <mergeCell ref="H12:I12"/>
    <mergeCell ref="J12:M12"/>
    <mergeCell ref="N12:O12"/>
    <mergeCell ref="Q15:R15"/>
    <mergeCell ref="D16:E16"/>
    <mergeCell ref="F16:G16"/>
    <mergeCell ref="H16:I16"/>
    <mergeCell ref="J16:M16"/>
    <mergeCell ref="N16:O16"/>
    <mergeCell ref="Q14:R14"/>
    <mergeCell ref="D15:E15"/>
    <mergeCell ref="F15:G15"/>
    <mergeCell ref="H15:I15"/>
    <mergeCell ref="J15:M15"/>
    <mergeCell ref="N15:O15"/>
    <mergeCell ref="Q17:R17"/>
    <mergeCell ref="D18:E18"/>
    <mergeCell ref="F18:G18"/>
    <mergeCell ref="H18:I18"/>
    <mergeCell ref="J18:M18"/>
    <mergeCell ref="N18:O18"/>
    <mergeCell ref="Q18:R18"/>
    <mergeCell ref="Q16:R16"/>
    <mergeCell ref="D17:E17"/>
    <mergeCell ref="F17:G17"/>
    <mergeCell ref="H17:I17"/>
    <mergeCell ref="J17:M17"/>
    <mergeCell ref="N17:O17"/>
    <mergeCell ref="Q19:R19"/>
    <mergeCell ref="D20:E20"/>
    <mergeCell ref="F20:G20"/>
    <mergeCell ref="H20:I20"/>
    <mergeCell ref="J20:M20"/>
    <mergeCell ref="F19:G19"/>
    <mergeCell ref="H19:I19"/>
    <mergeCell ref="J19:M19"/>
    <mergeCell ref="N19:O19"/>
    <mergeCell ref="D19:E19"/>
    <mergeCell ref="N21:O21"/>
    <mergeCell ref="Q21:R21"/>
    <mergeCell ref="D22:E22"/>
    <mergeCell ref="F22:G22"/>
    <mergeCell ref="H22:I22"/>
    <mergeCell ref="J22:M22"/>
    <mergeCell ref="N20:O20"/>
    <mergeCell ref="Q20:R20"/>
    <mergeCell ref="D21:E21"/>
    <mergeCell ref="F21:G21"/>
    <mergeCell ref="H21:I21"/>
    <mergeCell ref="J21:M21"/>
    <mergeCell ref="N23:O23"/>
    <mergeCell ref="Q23:R23"/>
    <mergeCell ref="D24:E24"/>
    <mergeCell ref="F24:G24"/>
    <mergeCell ref="H24:I24"/>
    <mergeCell ref="J24:M24"/>
    <mergeCell ref="N22:O22"/>
    <mergeCell ref="Q22:R22"/>
    <mergeCell ref="D23:E23"/>
    <mergeCell ref="F23:G23"/>
    <mergeCell ref="H23:I23"/>
    <mergeCell ref="J23:M23"/>
    <mergeCell ref="N25:O25"/>
    <mergeCell ref="Q25:R25"/>
    <mergeCell ref="D26:E26"/>
    <mergeCell ref="F26:G26"/>
    <mergeCell ref="H26:I26"/>
    <mergeCell ref="J26:M26"/>
    <mergeCell ref="N24:O24"/>
    <mergeCell ref="Q24:R24"/>
    <mergeCell ref="D25:E25"/>
    <mergeCell ref="F25:G25"/>
    <mergeCell ref="H25:I25"/>
    <mergeCell ref="J25:M25"/>
    <mergeCell ref="N27:O27"/>
    <mergeCell ref="Q27:R27"/>
    <mergeCell ref="D28:E28"/>
    <mergeCell ref="F28:G28"/>
    <mergeCell ref="H28:I28"/>
    <mergeCell ref="J28:M28"/>
    <mergeCell ref="N29:O29"/>
    <mergeCell ref="Q29:R29"/>
    <mergeCell ref="N26:O26"/>
    <mergeCell ref="Q26:R26"/>
    <mergeCell ref="D27:E27"/>
    <mergeCell ref="F27:G27"/>
    <mergeCell ref="H27:I27"/>
    <mergeCell ref="J27:M27"/>
    <mergeCell ref="D30:E30"/>
    <mergeCell ref="F30:G30"/>
    <mergeCell ref="H30:I30"/>
    <mergeCell ref="J30:M30"/>
    <mergeCell ref="N30:O30"/>
    <mergeCell ref="N28:O28"/>
    <mergeCell ref="Q28:R28"/>
    <mergeCell ref="A32:S32"/>
    <mergeCell ref="F33:G33"/>
    <mergeCell ref="Q30:R30"/>
    <mergeCell ref="D31:E31"/>
    <mergeCell ref="F31:G31"/>
    <mergeCell ref="H31:I31"/>
    <mergeCell ref="J31:M31"/>
    <mergeCell ref="N31:O31"/>
    <mergeCell ref="Q31:R31"/>
    <mergeCell ref="D29:E29"/>
    <mergeCell ref="F29:G29"/>
    <mergeCell ref="H29:I29"/>
    <mergeCell ref="J29:M29"/>
    <mergeCell ref="D34:E34"/>
    <mergeCell ref="F34:G34"/>
    <mergeCell ref="A33:A34"/>
    <mergeCell ref="Q35:R35"/>
    <mergeCell ref="A36:A38"/>
    <mergeCell ref="D36:E36"/>
    <mergeCell ref="Q34:R34"/>
    <mergeCell ref="D35:E35"/>
    <mergeCell ref="F35:G35"/>
    <mergeCell ref="H35:I35"/>
    <mergeCell ref="D33:E33"/>
    <mergeCell ref="Q36:R37"/>
    <mergeCell ref="D38:E38"/>
    <mergeCell ref="F38:G38"/>
    <mergeCell ref="H38:I38"/>
    <mergeCell ref="Q38:R38"/>
    <mergeCell ref="P36:P37"/>
    <mergeCell ref="D37:E37"/>
    <mergeCell ref="F36:G36"/>
    <mergeCell ref="F37:G37"/>
    <mergeCell ref="D40:E40"/>
    <mergeCell ref="F40:G40"/>
    <mergeCell ref="H40:I40"/>
    <mergeCell ref="Q40:R40"/>
    <mergeCell ref="D39:E39"/>
    <mergeCell ref="F39:G39"/>
    <mergeCell ref="H39:I39"/>
    <mergeCell ref="J40:M40"/>
    <mergeCell ref="N40:O40"/>
    <mergeCell ref="J39:M39"/>
    <mergeCell ref="Q39:R39"/>
    <mergeCell ref="N45:O46"/>
    <mergeCell ref="D43:E43"/>
    <mergeCell ref="F42:G42"/>
    <mergeCell ref="F43:G43"/>
    <mergeCell ref="D42:E42"/>
    <mergeCell ref="Q41:R41"/>
    <mergeCell ref="D41:E41"/>
    <mergeCell ref="F41:G41"/>
    <mergeCell ref="H41:I41"/>
    <mergeCell ref="N41:O41"/>
    <mergeCell ref="J41:M41"/>
    <mergeCell ref="H42:I42"/>
    <mergeCell ref="J42:M42"/>
    <mergeCell ref="N42:O42"/>
    <mergeCell ref="Q42:R42"/>
    <mergeCell ref="H43:I43"/>
    <mergeCell ref="D47:E47"/>
    <mergeCell ref="F47:G47"/>
    <mergeCell ref="H47:I47"/>
    <mergeCell ref="J43:M43"/>
    <mergeCell ref="N43:O43"/>
    <mergeCell ref="C45:C46"/>
    <mergeCell ref="Q47:R47"/>
    <mergeCell ref="D48:E48"/>
    <mergeCell ref="F48:G48"/>
    <mergeCell ref="H48:I48"/>
    <mergeCell ref="Q48:R48"/>
    <mergeCell ref="P45:P46"/>
    <mergeCell ref="Q45:R46"/>
    <mergeCell ref="Q43:R43"/>
    <mergeCell ref="Q44:R44"/>
    <mergeCell ref="D45:E46"/>
    <mergeCell ref="F45:G46"/>
    <mergeCell ref="H45:I46"/>
    <mergeCell ref="D44:E44"/>
    <mergeCell ref="F44:G44"/>
    <mergeCell ref="H44:I44"/>
    <mergeCell ref="J44:M44"/>
    <mergeCell ref="N44:O44"/>
    <mergeCell ref="J45:M46"/>
    <mergeCell ref="D50:E50"/>
    <mergeCell ref="F50:G50"/>
    <mergeCell ref="H50:I50"/>
    <mergeCell ref="D49:E49"/>
    <mergeCell ref="F49:G49"/>
    <mergeCell ref="H49:I49"/>
    <mergeCell ref="A52:S52"/>
    <mergeCell ref="D53:E53"/>
    <mergeCell ref="F53:G53"/>
    <mergeCell ref="H53:I53"/>
    <mergeCell ref="Q50:R50"/>
    <mergeCell ref="D51:E51"/>
    <mergeCell ref="F51:G51"/>
    <mergeCell ref="H51:I51"/>
    <mergeCell ref="Q51:R51"/>
    <mergeCell ref="A55:A56"/>
    <mergeCell ref="D55:E56"/>
    <mergeCell ref="F55:G56"/>
    <mergeCell ref="Q53:R53"/>
    <mergeCell ref="D54:E54"/>
    <mergeCell ref="F54:G54"/>
    <mergeCell ref="H54:I54"/>
    <mergeCell ref="N54:O54"/>
    <mergeCell ref="J54:M54"/>
    <mergeCell ref="N55:O56"/>
    <mergeCell ref="P55:P56"/>
    <mergeCell ref="J55:M56"/>
    <mergeCell ref="H55:I56"/>
    <mergeCell ref="Q55:R56"/>
    <mergeCell ref="Q54:R54"/>
    <mergeCell ref="D59:E59"/>
    <mergeCell ref="Q57:R57"/>
    <mergeCell ref="D58:E58"/>
    <mergeCell ref="F58:G58"/>
    <mergeCell ref="H58:I58"/>
    <mergeCell ref="D57:E57"/>
    <mergeCell ref="F57:G57"/>
    <mergeCell ref="H57:I57"/>
    <mergeCell ref="N57:O57"/>
    <mergeCell ref="J57:M57"/>
    <mergeCell ref="N58:O58"/>
    <mergeCell ref="J58:M58"/>
    <mergeCell ref="N59:O59"/>
    <mergeCell ref="J59:M59"/>
    <mergeCell ref="F59:G59"/>
    <mergeCell ref="H59:I59"/>
    <mergeCell ref="Q59:R59"/>
    <mergeCell ref="Q58:R58"/>
    <mergeCell ref="H60:I60"/>
    <mergeCell ref="Q60:R60"/>
    <mergeCell ref="D60:E60"/>
    <mergeCell ref="F60:G60"/>
    <mergeCell ref="J60:M60"/>
    <mergeCell ref="N60:O60"/>
    <mergeCell ref="Q61:R61"/>
    <mergeCell ref="D62:E62"/>
    <mergeCell ref="F62:G62"/>
    <mergeCell ref="H62:I62"/>
    <mergeCell ref="D61:E61"/>
    <mergeCell ref="F61:G61"/>
    <mergeCell ref="H61:I61"/>
    <mergeCell ref="N61:O61"/>
    <mergeCell ref="J61:M61"/>
    <mergeCell ref="N62:O62"/>
    <mergeCell ref="J62:M62"/>
    <mergeCell ref="H63:I63"/>
    <mergeCell ref="Q63:R63"/>
    <mergeCell ref="A64:A65"/>
    <mergeCell ref="D64:E65"/>
    <mergeCell ref="Q62:R62"/>
    <mergeCell ref="D63:E63"/>
    <mergeCell ref="F63:G63"/>
    <mergeCell ref="J63:M63"/>
    <mergeCell ref="N63:O63"/>
    <mergeCell ref="J64:M65"/>
    <mergeCell ref="N64:O65"/>
    <mergeCell ref="P64:P65"/>
    <mergeCell ref="D66:E66"/>
    <mergeCell ref="F66:G66"/>
    <mergeCell ref="H66:I66"/>
    <mergeCell ref="Q66:R66"/>
    <mergeCell ref="F64:G65"/>
    <mergeCell ref="H64:I65"/>
    <mergeCell ref="Q64:R65"/>
    <mergeCell ref="N66:O66"/>
    <mergeCell ref="J66:M66"/>
    <mergeCell ref="Q70:R70"/>
    <mergeCell ref="D71:E71"/>
    <mergeCell ref="F71:G71"/>
    <mergeCell ref="H71:I71"/>
    <mergeCell ref="J73:M74"/>
    <mergeCell ref="N73:O74"/>
    <mergeCell ref="P73:P74"/>
    <mergeCell ref="H67:I67"/>
    <mergeCell ref="N67:O67"/>
    <mergeCell ref="J67:M67"/>
    <mergeCell ref="J69:M69"/>
    <mergeCell ref="N69:O69"/>
    <mergeCell ref="Q69:R69"/>
    <mergeCell ref="D70:E70"/>
    <mergeCell ref="F70:G70"/>
    <mergeCell ref="H70:I70"/>
    <mergeCell ref="J70:M70"/>
    <mergeCell ref="N70:O70"/>
    <mergeCell ref="Q71:R71"/>
    <mergeCell ref="D72:E72"/>
    <mergeCell ref="F72:G72"/>
    <mergeCell ref="H72:I72"/>
    <mergeCell ref="F73:G74"/>
    <mergeCell ref="H73:I74"/>
    <mergeCell ref="Q72:R72"/>
    <mergeCell ref="J71:M71"/>
    <mergeCell ref="N71:O71"/>
    <mergeCell ref="J72:M72"/>
    <mergeCell ref="N72:O72"/>
    <mergeCell ref="Q75:R75"/>
    <mergeCell ref="D76:E76"/>
    <mergeCell ref="F76:G76"/>
    <mergeCell ref="H76:I76"/>
    <mergeCell ref="D75:E75"/>
    <mergeCell ref="F75:G75"/>
    <mergeCell ref="H75:I75"/>
    <mergeCell ref="A73:A74"/>
    <mergeCell ref="D73:E74"/>
    <mergeCell ref="J75:M75"/>
    <mergeCell ref="N75:O75"/>
    <mergeCell ref="J76:M76"/>
    <mergeCell ref="N76:O76"/>
    <mergeCell ref="Q77:R77"/>
    <mergeCell ref="D78:E78"/>
    <mergeCell ref="F78:G78"/>
    <mergeCell ref="H78:I78"/>
    <mergeCell ref="Q73:R74"/>
    <mergeCell ref="Q76:R76"/>
    <mergeCell ref="D77:E77"/>
    <mergeCell ref="F77:G77"/>
    <mergeCell ref="H77:I77"/>
    <mergeCell ref="J77:M77"/>
    <mergeCell ref="N77:O77"/>
    <mergeCell ref="J78:M78"/>
    <mergeCell ref="N78:O78"/>
    <mergeCell ref="J79:M79"/>
    <mergeCell ref="N79:O79"/>
    <mergeCell ref="Q79:R79"/>
    <mergeCell ref="J81:M81"/>
    <mergeCell ref="N81:O81"/>
    <mergeCell ref="Q78:R78"/>
    <mergeCell ref="D79:E79"/>
    <mergeCell ref="F79:G79"/>
    <mergeCell ref="H79:I79"/>
    <mergeCell ref="S82:S83"/>
    <mergeCell ref="D84:E84"/>
    <mergeCell ref="F84:G84"/>
    <mergeCell ref="Q81:R81"/>
    <mergeCell ref="Q84:R84"/>
    <mergeCell ref="D81:E81"/>
    <mergeCell ref="F81:G81"/>
    <mergeCell ref="H81:I81"/>
    <mergeCell ref="Q80:R80"/>
    <mergeCell ref="D80:E80"/>
    <mergeCell ref="F80:G80"/>
    <mergeCell ref="H80:I80"/>
    <mergeCell ref="J80:M80"/>
    <mergeCell ref="N80:O80"/>
    <mergeCell ref="A82:A83"/>
    <mergeCell ref="D82:E83"/>
    <mergeCell ref="F82:G83"/>
    <mergeCell ref="H82:I83"/>
    <mergeCell ref="J82:M83"/>
    <mergeCell ref="N82:O83"/>
    <mergeCell ref="P82:P83"/>
    <mergeCell ref="J84:M84"/>
    <mergeCell ref="N84:O84"/>
    <mergeCell ref="H84:I84"/>
    <mergeCell ref="D85:E85"/>
    <mergeCell ref="F85:G85"/>
    <mergeCell ref="Q82:R83"/>
    <mergeCell ref="J85:M85"/>
    <mergeCell ref="N85:O85"/>
    <mergeCell ref="H86:I86"/>
    <mergeCell ref="Q86:R86"/>
    <mergeCell ref="D87:E87"/>
    <mergeCell ref="F87:G87"/>
    <mergeCell ref="H85:I85"/>
    <mergeCell ref="Q85:R85"/>
    <mergeCell ref="D86:E86"/>
    <mergeCell ref="F86:G86"/>
    <mergeCell ref="J86:M86"/>
    <mergeCell ref="N86:O86"/>
    <mergeCell ref="J87:M87"/>
    <mergeCell ref="N87:O87"/>
    <mergeCell ref="H88:I88"/>
    <mergeCell ref="Q88:R88"/>
    <mergeCell ref="D89:E89"/>
    <mergeCell ref="F89:G89"/>
    <mergeCell ref="H87:I87"/>
    <mergeCell ref="Q87:R87"/>
    <mergeCell ref="D88:E88"/>
    <mergeCell ref="F88:G88"/>
    <mergeCell ref="J88:M88"/>
    <mergeCell ref="N88:O88"/>
    <mergeCell ref="J89:M89"/>
    <mergeCell ref="N89:O89"/>
    <mergeCell ref="Q90:R90"/>
    <mergeCell ref="A91:A92"/>
    <mergeCell ref="H89:I89"/>
    <mergeCell ref="Q89:R89"/>
    <mergeCell ref="D90:E90"/>
    <mergeCell ref="F90:G90"/>
    <mergeCell ref="H90:I90"/>
    <mergeCell ref="J90:M90"/>
    <mergeCell ref="N90:O90"/>
    <mergeCell ref="J91:M92"/>
    <mergeCell ref="N91:O92"/>
    <mergeCell ref="P91:P92"/>
    <mergeCell ref="Q91:R92"/>
    <mergeCell ref="S91:S92"/>
    <mergeCell ref="A93:S93"/>
    <mergeCell ref="D94:E94"/>
    <mergeCell ref="F94:G94"/>
    <mergeCell ref="H94:I94"/>
    <mergeCell ref="D91:E92"/>
    <mergeCell ref="F91:G92"/>
    <mergeCell ref="H91:I92"/>
    <mergeCell ref="J94:M94"/>
    <mergeCell ref="N94:O94"/>
    <mergeCell ref="Q95:R95"/>
    <mergeCell ref="A96:A98"/>
    <mergeCell ref="Q94:R94"/>
    <mergeCell ref="D95:E95"/>
    <mergeCell ref="F95:G95"/>
    <mergeCell ref="H95:I95"/>
    <mergeCell ref="N95:O95"/>
    <mergeCell ref="J95:M95"/>
    <mergeCell ref="N96:O98"/>
    <mergeCell ref="J96:M98"/>
    <mergeCell ref="P96:P98"/>
    <mergeCell ref="Q96:R98"/>
    <mergeCell ref="S96:S98"/>
    <mergeCell ref="D99:E99"/>
    <mergeCell ref="F99:G99"/>
    <mergeCell ref="H99:I99"/>
    <mergeCell ref="D96:E98"/>
    <mergeCell ref="F96:G98"/>
    <mergeCell ref="H96:I98"/>
    <mergeCell ref="J99:M99"/>
    <mergeCell ref="N99:O99"/>
    <mergeCell ref="F101:G103"/>
    <mergeCell ref="H101:I103"/>
    <mergeCell ref="Q101:R103"/>
    <mergeCell ref="Q100:R100"/>
    <mergeCell ref="A101:A103"/>
    <mergeCell ref="Q99:R99"/>
    <mergeCell ref="F100:G100"/>
    <mergeCell ref="H100:I100"/>
    <mergeCell ref="D100:E100"/>
    <mergeCell ref="D101:E103"/>
    <mergeCell ref="J100:M100"/>
    <mergeCell ref="N100:O100"/>
    <mergeCell ref="J101:M103"/>
    <mergeCell ref="N101:O103"/>
    <mergeCell ref="P101:P103"/>
    <mergeCell ref="S17:S18"/>
    <mergeCell ref="H5:I5"/>
    <mergeCell ref="J5:M5"/>
    <mergeCell ref="N5:O5"/>
    <mergeCell ref="Q5:R5"/>
    <mergeCell ref="A111:S111"/>
    <mergeCell ref="Q106:R108"/>
    <mergeCell ref="S106:S108"/>
    <mergeCell ref="Q105:R105"/>
    <mergeCell ref="A106:A108"/>
    <mergeCell ref="D106:E108"/>
    <mergeCell ref="F106:G108"/>
    <mergeCell ref="P106:P108"/>
    <mergeCell ref="H109:I110"/>
    <mergeCell ref="Q109:R110"/>
    <mergeCell ref="S109:S110"/>
    <mergeCell ref="A109:A110"/>
    <mergeCell ref="D109:E110"/>
    <mergeCell ref="F109:G110"/>
    <mergeCell ref="P109:P110"/>
    <mergeCell ref="Q104:R104"/>
    <mergeCell ref="F105:G105"/>
    <mergeCell ref="H105:I105"/>
    <mergeCell ref="S101:S103"/>
  </mergeCells>
  <pageMargins left="0.33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D79"/>
  <sheetViews>
    <sheetView zoomScale="75" zoomScaleNormal="75" workbookViewId="0">
      <selection activeCell="E299" sqref="E299"/>
    </sheetView>
  </sheetViews>
  <sheetFormatPr defaultRowHeight="15"/>
  <cols>
    <col min="1" max="1" width="7.28515625" customWidth="1"/>
    <col min="2" max="2" width="45.7109375" customWidth="1"/>
    <col min="3" max="3" width="14.85546875" customWidth="1"/>
    <col min="4" max="4" width="23.85546875" customWidth="1"/>
  </cols>
  <sheetData>
    <row r="1" spans="1:4" ht="96.75" customHeight="1">
      <c r="A1" s="810" t="s">
        <v>1956</v>
      </c>
      <c r="B1" s="810"/>
      <c r="C1" s="810"/>
      <c r="D1" s="810"/>
    </row>
    <row r="2" spans="1:4" ht="15.75" thickBot="1"/>
    <row r="3" spans="1:4" ht="19.5" customHeight="1">
      <c r="A3" s="632" t="s">
        <v>56</v>
      </c>
      <c r="B3" s="1639" t="s">
        <v>702</v>
      </c>
      <c r="C3" s="634" t="s">
        <v>690</v>
      </c>
      <c r="D3" s="1641" t="s">
        <v>1884</v>
      </c>
    </row>
    <row r="4" spans="1:4" ht="20.25" customHeight="1" thickBot="1">
      <c r="A4" s="633" t="s">
        <v>57</v>
      </c>
      <c r="B4" s="1640"/>
      <c r="C4" s="635" t="s">
        <v>1883</v>
      </c>
      <c r="D4" s="1642"/>
    </row>
    <row r="5" spans="1:4" ht="17.25" thickBot="1">
      <c r="A5" s="636">
        <v>1</v>
      </c>
      <c r="B5" s="637">
        <v>2</v>
      </c>
      <c r="C5" s="637">
        <v>3</v>
      </c>
      <c r="D5" s="637">
        <v>4</v>
      </c>
    </row>
    <row r="6" spans="1:4" ht="21.75" customHeight="1">
      <c r="A6" s="1643" t="s">
        <v>1885</v>
      </c>
      <c r="B6" s="1644"/>
      <c r="C6" s="1644"/>
      <c r="D6" s="1645"/>
    </row>
    <row r="7" spans="1:4" ht="15.75" thickBot="1">
      <c r="A7" s="1646"/>
      <c r="B7" s="1647"/>
      <c r="C7" s="1647"/>
      <c r="D7" s="1648"/>
    </row>
    <row r="8" spans="1:4" ht="62.25" customHeight="1">
      <c r="A8" s="1613" t="s">
        <v>7</v>
      </c>
      <c r="B8" s="1637" t="s">
        <v>1886</v>
      </c>
      <c r="C8" s="1613" t="s">
        <v>1887</v>
      </c>
      <c r="D8" s="638" t="s">
        <v>1888</v>
      </c>
    </row>
    <row r="9" spans="1:4" ht="52.5" customHeight="1" thickBot="1">
      <c r="A9" s="1614"/>
      <c r="B9" s="1638"/>
      <c r="C9" s="1614"/>
      <c r="D9" s="12" t="s">
        <v>1889</v>
      </c>
    </row>
    <row r="10" spans="1:4" ht="67.5" customHeight="1">
      <c r="A10" s="1613" t="s">
        <v>13</v>
      </c>
      <c r="B10" s="1637" t="s">
        <v>1890</v>
      </c>
      <c r="C10" s="1613" t="s">
        <v>1891</v>
      </c>
      <c r="D10" s="639" t="s">
        <v>1892</v>
      </c>
    </row>
    <row r="11" spans="1:4" ht="55.5" customHeight="1" thickBot="1">
      <c r="A11" s="1614"/>
      <c r="B11" s="1638"/>
      <c r="C11" s="1614"/>
      <c r="D11" s="640" t="s">
        <v>1889</v>
      </c>
    </row>
    <row r="12" spans="1:4" ht="91.5" customHeight="1">
      <c r="A12" s="1613" t="s">
        <v>16</v>
      </c>
      <c r="B12" s="1615" t="s">
        <v>1893</v>
      </c>
      <c r="C12" s="1613" t="s">
        <v>1891</v>
      </c>
      <c r="D12" s="1005" t="s">
        <v>1894</v>
      </c>
    </row>
    <row r="13" spans="1:4" ht="15.75" thickBot="1">
      <c r="A13" s="1614"/>
      <c r="B13" s="1616"/>
      <c r="C13" s="1614"/>
      <c r="D13" s="1007"/>
    </row>
    <row r="14" spans="1:4" ht="106.5" customHeight="1" thickBot="1">
      <c r="A14" s="642" t="s">
        <v>18</v>
      </c>
      <c r="B14" s="641" t="s">
        <v>1895</v>
      </c>
      <c r="C14" s="643" t="s">
        <v>1891</v>
      </c>
      <c r="D14" s="645" t="s">
        <v>1894</v>
      </c>
    </row>
    <row r="15" spans="1:4" ht="54.75" customHeight="1">
      <c r="A15" s="1613" t="s">
        <v>21</v>
      </c>
      <c r="B15" s="1615" t="s">
        <v>1896</v>
      </c>
      <c r="C15" s="1613" t="s">
        <v>1887</v>
      </c>
      <c r="D15" s="639" t="s">
        <v>1897</v>
      </c>
    </row>
    <row r="16" spans="1:4" ht="53.25" customHeight="1" thickBot="1">
      <c r="A16" s="1614"/>
      <c r="B16" s="1616"/>
      <c r="C16" s="1614"/>
      <c r="D16" s="645" t="s">
        <v>1889</v>
      </c>
    </row>
    <row r="17" spans="1:4" ht="95.25" customHeight="1">
      <c r="A17" s="1613" t="s">
        <v>23</v>
      </c>
      <c r="B17" s="1615" t="s">
        <v>1898</v>
      </c>
      <c r="C17" s="1613" t="s">
        <v>1899</v>
      </c>
      <c r="D17" s="1617" t="s">
        <v>1900</v>
      </c>
    </row>
    <row r="18" spans="1:4" ht="15.75" thickBot="1">
      <c r="A18" s="1614"/>
      <c r="B18" s="1616"/>
      <c r="C18" s="1614"/>
      <c r="D18" s="1618"/>
    </row>
    <row r="19" spans="1:4" ht="63.75" customHeight="1">
      <c r="A19" s="1613" t="s">
        <v>25</v>
      </c>
      <c r="B19" s="1615" t="s">
        <v>1901</v>
      </c>
      <c r="C19" s="1613" t="s">
        <v>1899</v>
      </c>
      <c r="D19" s="1617" t="s">
        <v>1902</v>
      </c>
    </row>
    <row r="20" spans="1:4" ht="15.75" thickBot="1">
      <c r="A20" s="1614"/>
      <c r="B20" s="1616"/>
      <c r="C20" s="1614"/>
      <c r="D20" s="1618"/>
    </row>
    <row r="21" spans="1:4" ht="87.75" customHeight="1">
      <c r="A21" s="1613" t="s">
        <v>27</v>
      </c>
      <c r="B21" s="1615" t="s">
        <v>1903</v>
      </c>
      <c r="C21" s="1613" t="s">
        <v>1899</v>
      </c>
      <c r="D21" s="639" t="s">
        <v>1904</v>
      </c>
    </row>
    <row r="22" spans="1:4" ht="56.25" customHeight="1" thickBot="1">
      <c r="A22" s="1614"/>
      <c r="B22" s="1616"/>
      <c r="C22" s="1614"/>
      <c r="D22" s="645" t="s">
        <v>701</v>
      </c>
    </row>
    <row r="23" spans="1:4" ht="71.25" customHeight="1">
      <c r="A23" s="1613" t="s">
        <v>29</v>
      </c>
      <c r="B23" s="1615" t="s">
        <v>1905</v>
      </c>
      <c r="C23" s="1613" t="s">
        <v>1899</v>
      </c>
      <c r="D23" s="1617" t="s">
        <v>1894</v>
      </c>
    </row>
    <row r="24" spans="1:4" ht="42.75" customHeight="1" thickBot="1">
      <c r="A24" s="1614"/>
      <c r="B24" s="1616"/>
      <c r="C24" s="1614"/>
      <c r="D24" s="1618"/>
    </row>
    <row r="25" spans="1:4" ht="88.5" customHeight="1">
      <c r="A25" s="1623" t="s">
        <v>50</v>
      </c>
      <c r="B25" s="1615" t="s">
        <v>1906</v>
      </c>
      <c r="C25" s="1613" t="s">
        <v>1899</v>
      </c>
      <c r="D25" s="639" t="s">
        <v>1907</v>
      </c>
    </row>
    <row r="26" spans="1:4" ht="48" thickBot="1">
      <c r="A26" s="1624"/>
      <c r="B26" s="1616"/>
      <c r="C26" s="1614"/>
      <c r="D26" s="645" t="s">
        <v>1889</v>
      </c>
    </row>
    <row r="27" spans="1:4" ht="53.25" customHeight="1">
      <c r="A27" s="1623" t="s">
        <v>51</v>
      </c>
      <c r="B27" s="1615" t="s">
        <v>1908</v>
      </c>
      <c r="C27" s="1613" t="s">
        <v>1899</v>
      </c>
      <c r="D27" s="1617" t="s">
        <v>183</v>
      </c>
    </row>
    <row r="28" spans="1:4" ht="15.75" thickBot="1">
      <c r="A28" s="1624"/>
      <c r="B28" s="1616"/>
      <c r="C28" s="1614"/>
      <c r="D28" s="1618"/>
    </row>
    <row r="29" spans="1:4" ht="62.25" customHeight="1">
      <c r="A29" s="1623" t="s">
        <v>52</v>
      </c>
      <c r="B29" s="1615" t="s">
        <v>1909</v>
      </c>
      <c r="C29" s="1613" t="s">
        <v>1899</v>
      </c>
      <c r="D29" s="639" t="s">
        <v>1907</v>
      </c>
    </row>
    <row r="30" spans="1:4" ht="43.5" customHeight="1" thickBot="1">
      <c r="A30" s="1624"/>
      <c r="B30" s="1616"/>
      <c r="C30" s="1614"/>
      <c r="D30" s="645" t="s">
        <v>1910</v>
      </c>
    </row>
    <row r="31" spans="1:4" ht="54.75" customHeight="1" thickBot="1">
      <c r="A31" s="1634" t="s">
        <v>1911</v>
      </c>
      <c r="B31" s="1635"/>
      <c r="C31" s="1635"/>
      <c r="D31" s="1636"/>
    </row>
    <row r="32" spans="1:4" ht="72.75" customHeight="1" thickBot="1">
      <c r="A32" s="642" t="s">
        <v>41</v>
      </c>
      <c r="B32" s="641" t="s">
        <v>1912</v>
      </c>
      <c r="C32" s="643" t="s">
        <v>1899</v>
      </c>
      <c r="D32" s="645" t="s">
        <v>1913</v>
      </c>
    </row>
    <row r="33" spans="1:4" ht="53.25" customHeight="1" thickBot="1">
      <c r="A33" s="642" t="s">
        <v>43</v>
      </c>
      <c r="B33" s="641" t="s">
        <v>1914</v>
      </c>
      <c r="C33" s="643" t="s">
        <v>1899</v>
      </c>
      <c r="D33" s="645" t="s">
        <v>1913</v>
      </c>
    </row>
    <row r="34" spans="1:4" ht="58.5" customHeight="1" thickBot="1">
      <c r="A34" s="1631" t="s">
        <v>1957</v>
      </c>
      <c r="B34" s="1632"/>
      <c r="C34" s="1632"/>
      <c r="D34" s="1633"/>
    </row>
    <row r="35" spans="1:4" ht="110.25">
      <c r="A35" s="1621" t="s">
        <v>79</v>
      </c>
      <c r="B35" s="646" t="s">
        <v>1915</v>
      </c>
      <c r="C35" s="1621"/>
      <c r="D35" s="1006"/>
    </row>
    <row r="36" spans="1:4" ht="95.25" thickBot="1">
      <c r="A36" s="1614"/>
      <c r="B36" s="647" t="s">
        <v>1916</v>
      </c>
      <c r="C36" s="1614"/>
      <c r="D36" s="1007"/>
    </row>
    <row r="37" spans="1:4" ht="105" customHeight="1" thickBot="1">
      <c r="A37" s="642" t="s">
        <v>81</v>
      </c>
      <c r="B37" s="647" t="s">
        <v>1917</v>
      </c>
      <c r="C37" s="643" t="s">
        <v>1899</v>
      </c>
      <c r="D37" s="12" t="s">
        <v>183</v>
      </c>
    </row>
    <row r="38" spans="1:4" ht="111.75" customHeight="1" thickBot="1">
      <c r="A38" s="642" t="s">
        <v>83</v>
      </c>
      <c r="B38" s="641" t="s">
        <v>1918</v>
      </c>
      <c r="C38" s="643" t="s">
        <v>1899</v>
      </c>
      <c r="D38" s="12" t="s">
        <v>1894</v>
      </c>
    </row>
    <row r="39" spans="1:4" ht="108" customHeight="1">
      <c r="A39" s="1613" t="s">
        <v>83</v>
      </c>
      <c r="B39" s="1615" t="s">
        <v>1919</v>
      </c>
      <c r="C39" s="1613" t="s">
        <v>1920</v>
      </c>
      <c r="D39" s="639" t="s">
        <v>1921</v>
      </c>
    </row>
    <row r="40" spans="1:4" ht="72" customHeight="1" thickBot="1">
      <c r="A40" s="1614"/>
      <c r="B40" s="1616"/>
      <c r="C40" s="1614"/>
      <c r="D40" s="645" t="s">
        <v>1922</v>
      </c>
    </row>
    <row r="41" spans="1:4" ht="409.5" hidden="1" customHeight="1">
      <c r="A41" s="1623">
        <v>41002</v>
      </c>
      <c r="B41" s="1615" t="s">
        <v>1923</v>
      </c>
      <c r="C41" s="1613" t="s">
        <v>1899</v>
      </c>
      <c r="D41" s="1005" t="s">
        <v>1902</v>
      </c>
    </row>
    <row r="42" spans="1:4" ht="15.75" hidden="1" thickBot="1">
      <c r="A42" s="1624"/>
      <c r="B42" s="1616"/>
      <c r="C42" s="1614"/>
      <c r="D42" s="1007"/>
    </row>
    <row r="43" spans="1:4" ht="72" customHeight="1">
      <c r="A43" s="1623" t="s">
        <v>85</v>
      </c>
      <c r="B43" s="1615" t="s">
        <v>1924</v>
      </c>
      <c r="C43" s="1613" t="s">
        <v>1899</v>
      </c>
      <c r="D43" s="1005" t="s">
        <v>1902</v>
      </c>
    </row>
    <row r="44" spans="1:4" ht="15.75" thickBot="1">
      <c r="A44" s="1624"/>
      <c r="B44" s="1616"/>
      <c r="C44" s="1614"/>
      <c r="D44" s="1007"/>
    </row>
    <row r="45" spans="1:4" ht="50.25" customHeight="1">
      <c r="A45" s="1623" t="s">
        <v>87</v>
      </c>
      <c r="B45" s="1615" t="s">
        <v>1925</v>
      </c>
      <c r="C45" s="1613" t="s">
        <v>1711</v>
      </c>
      <c r="D45" s="1005" t="s">
        <v>1902</v>
      </c>
    </row>
    <row r="46" spans="1:4" ht="15.75" thickBot="1">
      <c r="A46" s="1624"/>
      <c r="B46" s="1616"/>
      <c r="C46" s="1614"/>
      <c r="D46" s="1007"/>
    </row>
    <row r="47" spans="1:4" ht="65.25" customHeight="1">
      <c r="A47" s="1623" t="s">
        <v>89</v>
      </c>
      <c r="B47" s="1615" t="s">
        <v>1926</v>
      </c>
      <c r="C47" s="1613" t="s">
        <v>1899</v>
      </c>
      <c r="D47" s="638" t="s">
        <v>1927</v>
      </c>
    </row>
    <row r="48" spans="1:4" ht="86.25" customHeight="1" thickBot="1">
      <c r="A48" s="1624"/>
      <c r="B48" s="1616"/>
      <c r="C48" s="1614"/>
      <c r="D48" s="12" t="s">
        <v>1928</v>
      </c>
    </row>
    <row r="49" spans="1:4" ht="53.25" customHeight="1">
      <c r="A49" s="1625" t="s">
        <v>1958</v>
      </c>
      <c r="B49" s="1626"/>
      <c r="C49" s="1626"/>
      <c r="D49" s="1627"/>
    </row>
    <row r="50" spans="1:4" ht="15.75" thickBot="1">
      <c r="A50" s="1628"/>
      <c r="B50" s="1629"/>
      <c r="C50" s="1629"/>
      <c r="D50" s="1630"/>
    </row>
    <row r="51" spans="1:4" ht="33" customHeight="1">
      <c r="A51" s="1613" t="s">
        <v>98</v>
      </c>
      <c r="B51" s="1615" t="s">
        <v>1929</v>
      </c>
      <c r="C51" s="1613" t="s">
        <v>1899</v>
      </c>
      <c r="D51" s="639" t="s">
        <v>1930</v>
      </c>
    </row>
    <row r="52" spans="1:4" ht="85.5" customHeight="1" thickBot="1">
      <c r="A52" s="1614"/>
      <c r="B52" s="1616"/>
      <c r="C52" s="1614"/>
      <c r="D52" s="645" t="s">
        <v>1922</v>
      </c>
    </row>
    <row r="53" spans="1:4" ht="48" customHeight="1">
      <c r="A53" s="1613" t="s">
        <v>606</v>
      </c>
      <c r="B53" s="1615" t="s">
        <v>1931</v>
      </c>
      <c r="C53" s="1613" t="s">
        <v>1899</v>
      </c>
      <c r="D53" s="639" t="s">
        <v>1932</v>
      </c>
    </row>
    <row r="54" spans="1:4" ht="66.75" customHeight="1">
      <c r="A54" s="1621"/>
      <c r="B54" s="1622"/>
      <c r="C54" s="1621"/>
      <c r="D54" s="648" t="s">
        <v>183</v>
      </c>
    </row>
    <row r="55" spans="1:4" ht="16.5" thickBot="1">
      <c r="A55" s="1614"/>
      <c r="B55" s="1616"/>
      <c r="C55" s="1614"/>
      <c r="D55" s="12"/>
    </row>
    <row r="56" spans="1:4" ht="43.5" customHeight="1">
      <c r="A56" s="1613" t="s">
        <v>467</v>
      </c>
      <c r="B56" s="1615" t="s">
        <v>1933</v>
      </c>
      <c r="C56" s="1613" t="s">
        <v>1899</v>
      </c>
      <c r="D56" s="639" t="s">
        <v>1930</v>
      </c>
    </row>
    <row r="57" spans="1:4" ht="52.5" customHeight="1">
      <c r="A57" s="1621"/>
      <c r="B57" s="1622"/>
      <c r="C57" s="1621"/>
      <c r="D57" s="638" t="s">
        <v>1934</v>
      </c>
    </row>
    <row r="58" spans="1:4" ht="15.75" thickBot="1">
      <c r="A58" s="1614"/>
      <c r="B58" s="1616"/>
      <c r="C58" s="1614"/>
      <c r="D58" s="644"/>
    </row>
    <row r="59" spans="1:4" ht="102.75" customHeight="1" thickBot="1">
      <c r="A59" s="642" t="s">
        <v>468</v>
      </c>
      <c r="B59" s="641" t="s">
        <v>1935</v>
      </c>
      <c r="C59" s="643" t="s">
        <v>1899</v>
      </c>
      <c r="D59" s="645" t="s">
        <v>1936</v>
      </c>
    </row>
    <row r="60" spans="1:4" ht="102.75" customHeight="1" thickBot="1">
      <c r="A60" s="642" t="s">
        <v>469</v>
      </c>
      <c r="B60" s="641" t="s">
        <v>1937</v>
      </c>
      <c r="C60" s="643" t="s">
        <v>1899</v>
      </c>
      <c r="D60" s="12" t="s">
        <v>1938</v>
      </c>
    </row>
    <row r="61" spans="1:4" ht="37.5" customHeight="1">
      <c r="A61" s="1613" t="s">
        <v>471</v>
      </c>
      <c r="B61" s="1615" t="s">
        <v>1939</v>
      </c>
      <c r="C61" s="1613" t="s">
        <v>1899</v>
      </c>
      <c r="D61" s="1617" t="s">
        <v>1940</v>
      </c>
    </row>
    <row r="62" spans="1:4" ht="62.25" customHeight="1" thickBot="1">
      <c r="A62" s="1614"/>
      <c r="B62" s="1616"/>
      <c r="C62" s="1614"/>
      <c r="D62" s="1618"/>
    </row>
    <row r="63" spans="1:4" ht="58.5" customHeight="1">
      <c r="A63" s="1613" t="s">
        <v>472</v>
      </c>
      <c r="B63" s="1615" t="s">
        <v>1941</v>
      </c>
      <c r="C63" s="1613" t="s">
        <v>1899</v>
      </c>
      <c r="D63" s="1617" t="s">
        <v>1942</v>
      </c>
    </row>
    <row r="64" spans="1:4" ht="50.25" customHeight="1" thickBot="1">
      <c r="A64" s="1614"/>
      <c r="B64" s="1616"/>
      <c r="C64" s="1614"/>
      <c r="D64" s="1618"/>
    </row>
    <row r="65" spans="1:4" ht="86.25" customHeight="1">
      <c r="A65" s="1619" t="s">
        <v>614</v>
      </c>
      <c r="B65" s="1615" t="s">
        <v>1943</v>
      </c>
      <c r="C65" s="1613" t="s">
        <v>1899</v>
      </c>
      <c r="D65" s="1617" t="s">
        <v>1942</v>
      </c>
    </row>
    <row r="66" spans="1:4" ht="15.75" thickBot="1">
      <c r="A66" s="1620"/>
      <c r="B66" s="1616"/>
      <c r="C66" s="1614"/>
      <c r="D66" s="1618"/>
    </row>
    <row r="67" spans="1:4" ht="81.75" customHeight="1">
      <c r="A67" s="1619" t="s">
        <v>616</v>
      </c>
      <c r="B67" s="1615" t="s">
        <v>1944</v>
      </c>
      <c r="C67" s="1613" t="s">
        <v>1899</v>
      </c>
      <c r="D67" s="639" t="s">
        <v>1945</v>
      </c>
    </row>
    <row r="68" spans="1:4" ht="49.5" customHeight="1" thickBot="1">
      <c r="A68" s="1620"/>
      <c r="B68" s="1616"/>
      <c r="C68" s="1614"/>
      <c r="D68" s="640" t="s">
        <v>183</v>
      </c>
    </row>
    <row r="69" spans="1:4" ht="44.25" customHeight="1">
      <c r="A69" s="1619" t="s">
        <v>618</v>
      </c>
      <c r="B69" s="1615" t="s">
        <v>1946</v>
      </c>
      <c r="C69" s="1613" t="s">
        <v>1899</v>
      </c>
      <c r="D69" s="1617" t="s">
        <v>1902</v>
      </c>
    </row>
    <row r="70" spans="1:4" ht="20.25" customHeight="1" thickBot="1">
      <c r="A70" s="1620"/>
      <c r="B70" s="1616"/>
      <c r="C70" s="1614"/>
      <c r="D70" s="1618"/>
    </row>
    <row r="71" spans="1:4" ht="68.25" customHeight="1">
      <c r="A71" s="1613" t="s">
        <v>620</v>
      </c>
      <c r="B71" s="1615" t="s">
        <v>1947</v>
      </c>
      <c r="C71" s="1613" t="s">
        <v>1948</v>
      </c>
      <c r="D71" s="1005" t="s">
        <v>1902</v>
      </c>
    </row>
    <row r="72" spans="1:4" ht="19.5" customHeight="1" thickBot="1">
      <c r="A72" s="1614"/>
      <c r="B72" s="1616"/>
      <c r="C72" s="1614"/>
      <c r="D72" s="1007"/>
    </row>
    <row r="73" spans="1:4" ht="53.25" customHeight="1">
      <c r="A73" s="1613" t="s">
        <v>623</v>
      </c>
      <c r="B73" s="1615" t="s">
        <v>1949</v>
      </c>
      <c r="C73" s="1613" t="s">
        <v>1950</v>
      </c>
      <c r="D73" s="1005" t="s">
        <v>1902</v>
      </c>
    </row>
    <row r="74" spans="1:4" ht="15.75" thickBot="1">
      <c r="A74" s="1614"/>
      <c r="B74" s="1616"/>
      <c r="C74" s="1614"/>
      <c r="D74" s="1007"/>
    </row>
    <row r="75" spans="1:4">
      <c r="A75" s="1613" t="s">
        <v>625</v>
      </c>
      <c r="B75" s="1615" t="s">
        <v>1951</v>
      </c>
      <c r="C75" s="1613" t="s">
        <v>1899</v>
      </c>
      <c r="D75" s="1617" t="s">
        <v>1902</v>
      </c>
    </row>
    <row r="76" spans="1:4" ht="48" customHeight="1" thickBot="1">
      <c r="A76" s="1614"/>
      <c r="B76" s="1616"/>
      <c r="C76" s="1614"/>
      <c r="D76" s="1618"/>
    </row>
    <row r="77" spans="1:4" ht="72.75" customHeight="1" thickBot="1">
      <c r="A77" s="642" t="s">
        <v>627</v>
      </c>
      <c r="B77" s="641" t="s">
        <v>1952</v>
      </c>
      <c r="C77" s="643" t="s">
        <v>1953</v>
      </c>
      <c r="D77" s="12" t="s">
        <v>1902</v>
      </c>
    </row>
    <row r="78" spans="1:4" ht="53.25" customHeight="1">
      <c r="A78" s="1613" t="s">
        <v>628</v>
      </c>
      <c r="B78" s="1615" t="s">
        <v>1954</v>
      </c>
      <c r="C78" s="1613" t="s">
        <v>1899</v>
      </c>
      <c r="D78" s="639" t="s">
        <v>1927</v>
      </c>
    </row>
    <row r="79" spans="1:4" ht="63" customHeight="1" thickBot="1">
      <c r="A79" s="1614"/>
      <c r="B79" s="1616"/>
      <c r="C79" s="1614"/>
      <c r="D79" s="645" t="s">
        <v>1955</v>
      </c>
    </row>
  </sheetData>
  <mergeCells count="109">
    <mergeCell ref="A10:A11"/>
    <mergeCell ref="B10:B11"/>
    <mergeCell ref="C10:C11"/>
    <mergeCell ref="A12:A13"/>
    <mergeCell ref="B12:B13"/>
    <mergeCell ref="C12:C13"/>
    <mergeCell ref="B3:B4"/>
    <mergeCell ref="D3:D4"/>
    <mergeCell ref="A6:D7"/>
    <mergeCell ref="A8:A9"/>
    <mergeCell ref="B8:B9"/>
    <mergeCell ref="C8:C9"/>
    <mergeCell ref="A17:A18"/>
    <mergeCell ref="B17:B18"/>
    <mergeCell ref="C17:C18"/>
    <mergeCell ref="D17:D18"/>
    <mergeCell ref="A19:A20"/>
    <mergeCell ref="B19:B20"/>
    <mergeCell ref="C19:C20"/>
    <mergeCell ref="D19:D20"/>
    <mergeCell ref="D12:D13"/>
    <mergeCell ref="A15:A16"/>
    <mergeCell ref="B15:B16"/>
    <mergeCell ref="C15:C16"/>
    <mergeCell ref="D23:D24"/>
    <mergeCell ref="A25:A26"/>
    <mergeCell ref="B25:B26"/>
    <mergeCell ref="C25:C26"/>
    <mergeCell ref="A27:A28"/>
    <mergeCell ref="B27:B28"/>
    <mergeCell ref="C27:C28"/>
    <mergeCell ref="D27:D28"/>
    <mergeCell ref="A21:A22"/>
    <mergeCell ref="B21:B22"/>
    <mergeCell ref="C21:C22"/>
    <mergeCell ref="A23:A24"/>
    <mergeCell ref="B23:B24"/>
    <mergeCell ref="C23:C24"/>
    <mergeCell ref="A34:D34"/>
    <mergeCell ref="A35:A36"/>
    <mergeCell ref="C35:C36"/>
    <mergeCell ref="D35:D36"/>
    <mergeCell ref="A39:A40"/>
    <mergeCell ref="B39:B40"/>
    <mergeCell ref="C39:C40"/>
    <mergeCell ref="A29:A30"/>
    <mergeCell ref="B29:B30"/>
    <mergeCell ref="C29:C30"/>
    <mergeCell ref="A31:D31"/>
    <mergeCell ref="A43:A44"/>
    <mergeCell ref="B43:B44"/>
    <mergeCell ref="C43:C44"/>
    <mergeCell ref="D43:D44"/>
    <mergeCell ref="A45:A46"/>
    <mergeCell ref="B45:B46"/>
    <mergeCell ref="C45:C46"/>
    <mergeCell ref="D45:D46"/>
    <mergeCell ref="A41:A42"/>
    <mergeCell ref="B41:B42"/>
    <mergeCell ref="C41:C42"/>
    <mergeCell ref="D41:D42"/>
    <mergeCell ref="A53:A55"/>
    <mergeCell ref="B53:B55"/>
    <mergeCell ref="C53:C55"/>
    <mergeCell ref="A56:A58"/>
    <mergeCell ref="B56:B58"/>
    <mergeCell ref="C56:C58"/>
    <mergeCell ref="A47:A48"/>
    <mergeCell ref="B47:B48"/>
    <mergeCell ref="C47:C48"/>
    <mergeCell ref="A49:D50"/>
    <mergeCell ref="A51:A52"/>
    <mergeCell ref="B51:B52"/>
    <mergeCell ref="C51:C52"/>
    <mergeCell ref="B63:B64"/>
    <mergeCell ref="C63:C64"/>
    <mergeCell ref="D63:D64"/>
    <mergeCell ref="A65:A66"/>
    <mergeCell ref="B65:B66"/>
    <mergeCell ref="C65:C66"/>
    <mergeCell ref="D65:D66"/>
    <mergeCell ref="A61:A62"/>
    <mergeCell ref="B61:B62"/>
    <mergeCell ref="C61:C62"/>
    <mergeCell ref="D61:D62"/>
    <mergeCell ref="A78:A79"/>
    <mergeCell ref="B78:B79"/>
    <mergeCell ref="C78:C79"/>
    <mergeCell ref="A1:D1"/>
    <mergeCell ref="A73:A74"/>
    <mergeCell ref="B73:B74"/>
    <mergeCell ref="C73:C74"/>
    <mergeCell ref="D73:D74"/>
    <mergeCell ref="A75:A76"/>
    <mergeCell ref="B75:B76"/>
    <mergeCell ref="C75:C76"/>
    <mergeCell ref="D75:D76"/>
    <mergeCell ref="D69:D70"/>
    <mergeCell ref="A71:A72"/>
    <mergeCell ref="B71:B72"/>
    <mergeCell ref="C71:C72"/>
    <mergeCell ref="D71:D72"/>
    <mergeCell ref="A67:A68"/>
    <mergeCell ref="B67:B68"/>
    <mergeCell ref="C67:C68"/>
    <mergeCell ref="A69:A70"/>
    <mergeCell ref="B69:B70"/>
    <mergeCell ref="C69:C70"/>
    <mergeCell ref="A63:A64"/>
  </mergeCells>
  <pageMargins left="0.7" right="0.7" top="0.75" bottom="0.75" header="0.3" footer="0.3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2:C45"/>
  <sheetViews>
    <sheetView workbookViewId="0">
      <selection activeCell="E299" sqref="E299"/>
    </sheetView>
  </sheetViews>
  <sheetFormatPr defaultRowHeight="12.75"/>
  <cols>
    <col min="1" max="1" width="4.85546875" style="526" customWidth="1"/>
    <col min="2" max="2" width="50.140625" style="526" customWidth="1"/>
    <col min="3" max="3" width="13.5703125" style="526" customWidth="1"/>
    <col min="4" max="16384" width="9.140625" style="526"/>
  </cols>
  <sheetData>
    <row r="2" spans="1:3" ht="115.5" customHeight="1">
      <c r="A2" s="1649" t="s">
        <v>1790</v>
      </c>
      <c r="B2" s="1649"/>
      <c r="C2" s="1649"/>
    </row>
    <row r="3" spans="1:3" ht="21" customHeight="1" thickBot="1">
      <c r="C3" s="530" t="s">
        <v>107</v>
      </c>
    </row>
    <row r="4" spans="1:3" ht="23.25" customHeight="1">
      <c r="A4" s="1650" t="s">
        <v>1770</v>
      </c>
      <c r="B4" s="1163" t="s">
        <v>1771</v>
      </c>
      <c r="C4" s="1653" t="s">
        <v>1772</v>
      </c>
    </row>
    <row r="5" spans="1:3" ht="43.5" customHeight="1">
      <c r="A5" s="1651"/>
      <c r="B5" s="1652"/>
      <c r="C5" s="1654"/>
    </row>
    <row r="6" spans="1:3" ht="15.75">
      <c r="A6" s="527"/>
      <c r="B6" s="529" t="s">
        <v>1768</v>
      </c>
      <c r="C6" s="531">
        <v>9532.2999999999993</v>
      </c>
    </row>
    <row r="7" spans="1:3" ht="25.5">
      <c r="A7" s="528">
        <v>1</v>
      </c>
      <c r="B7" s="533" t="s">
        <v>1822</v>
      </c>
      <c r="C7" s="589"/>
    </row>
    <row r="8" spans="1:3" ht="28.5" customHeight="1">
      <c r="A8" s="528">
        <v>2</v>
      </c>
      <c r="B8" s="533" t="s">
        <v>1823</v>
      </c>
      <c r="C8" s="589"/>
    </row>
    <row r="9" spans="1:3" ht="33" customHeight="1">
      <c r="A9" s="528">
        <v>3</v>
      </c>
      <c r="B9" s="533" t="s">
        <v>1824</v>
      </c>
      <c r="C9" s="589"/>
    </row>
    <row r="10" spans="1:3" ht="25.5">
      <c r="A10" s="528">
        <v>4</v>
      </c>
      <c r="B10" s="533" t="s">
        <v>1825</v>
      </c>
      <c r="C10" s="589"/>
    </row>
    <row r="11" spans="1:3" ht="25.5">
      <c r="A11" s="528">
        <v>5</v>
      </c>
      <c r="B11" s="533" t="s">
        <v>1826</v>
      </c>
      <c r="C11" s="589"/>
    </row>
    <row r="12" spans="1:3" ht="25.5">
      <c r="A12" s="528">
        <v>6</v>
      </c>
      <c r="B12" s="533" t="s">
        <v>1827</v>
      </c>
      <c r="C12" s="589"/>
    </row>
    <row r="13" spans="1:3" ht="25.5">
      <c r="A13" s="528">
        <v>7</v>
      </c>
      <c r="B13" s="533" t="s">
        <v>1828</v>
      </c>
      <c r="C13" s="589"/>
    </row>
    <row r="14" spans="1:3" ht="30" customHeight="1">
      <c r="A14" s="528">
        <v>8</v>
      </c>
      <c r="B14" s="533" t="s">
        <v>1829</v>
      </c>
      <c r="C14" s="589"/>
    </row>
    <row r="15" spans="1:3" s="532" customFormat="1" ht="25.5">
      <c r="A15" s="528">
        <v>9</v>
      </c>
      <c r="B15" s="533" t="s">
        <v>1830</v>
      </c>
      <c r="C15" s="589"/>
    </row>
    <row r="16" spans="1:3" ht="36.75" customHeight="1">
      <c r="A16" s="528">
        <v>10</v>
      </c>
      <c r="B16" s="533" t="s">
        <v>1831</v>
      </c>
      <c r="C16" s="589"/>
    </row>
    <row r="17" spans="1:3" ht="26.25" customHeight="1">
      <c r="A17" s="528">
        <v>11</v>
      </c>
      <c r="B17" s="533" t="s">
        <v>1832</v>
      </c>
      <c r="C17" s="589"/>
    </row>
    <row r="18" spans="1:3" ht="35.25" customHeight="1">
      <c r="A18" s="528">
        <v>12</v>
      </c>
      <c r="B18" s="533" t="s">
        <v>1833</v>
      </c>
      <c r="C18" s="589"/>
    </row>
    <row r="19" spans="1:3" ht="25.5">
      <c r="A19" s="528">
        <v>13</v>
      </c>
      <c r="B19" s="533" t="s">
        <v>1834</v>
      </c>
      <c r="C19" s="589"/>
    </row>
    <row r="20" spans="1:3" ht="34.5" customHeight="1">
      <c r="A20" s="528">
        <v>14</v>
      </c>
      <c r="B20" s="533" t="s">
        <v>1835</v>
      </c>
      <c r="C20" s="589"/>
    </row>
    <row r="21" spans="1:3" ht="36" customHeight="1">
      <c r="A21" s="528">
        <v>15</v>
      </c>
      <c r="B21" s="533" t="s">
        <v>1773</v>
      </c>
      <c r="C21" s="534">
        <v>1010.6</v>
      </c>
    </row>
    <row r="22" spans="1:3" ht="30" customHeight="1">
      <c r="A22" s="528">
        <v>16</v>
      </c>
      <c r="B22" s="533" t="s">
        <v>1774</v>
      </c>
      <c r="C22" s="534">
        <v>6521.3</v>
      </c>
    </row>
    <row r="23" spans="1:3" ht="21" customHeight="1">
      <c r="A23" s="528">
        <v>17</v>
      </c>
      <c r="B23" s="533" t="s">
        <v>1775</v>
      </c>
      <c r="C23" s="534">
        <v>73.8</v>
      </c>
    </row>
    <row r="24" spans="1:3" ht="31.5" customHeight="1">
      <c r="A24" s="528">
        <v>18</v>
      </c>
      <c r="B24" s="533" t="s">
        <v>1776</v>
      </c>
      <c r="C24" s="534">
        <v>343.2</v>
      </c>
    </row>
    <row r="25" spans="1:3" ht="28.5" customHeight="1">
      <c r="A25" s="528">
        <v>19</v>
      </c>
      <c r="B25" s="533" t="s">
        <v>1777</v>
      </c>
      <c r="C25" s="534">
        <v>600.6</v>
      </c>
    </row>
    <row r="26" spans="1:3" ht="25.5">
      <c r="A26" s="528">
        <v>20</v>
      </c>
      <c r="B26" s="533" t="s">
        <v>1778</v>
      </c>
      <c r="C26" s="534">
        <v>486.2</v>
      </c>
    </row>
    <row r="27" spans="1:3" ht="25.5">
      <c r="A27" s="528">
        <v>21</v>
      </c>
      <c r="B27" s="533" t="s">
        <v>1779</v>
      </c>
      <c r="C27" s="534">
        <v>19.899999999999999</v>
      </c>
    </row>
    <row r="28" spans="1:3" ht="18.75" customHeight="1">
      <c r="A28" s="528">
        <v>22</v>
      </c>
      <c r="B28" s="533" t="s">
        <v>1780</v>
      </c>
      <c r="C28" s="534">
        <v>476.7</v>
      </c>
    </row>
    <row r="29" spans="1:3" s="532" customFormat="1" ht="15.75">
      <c r="A29" s="587"/>
      <c r="B29" s="593" t="s">
        <v>1769</v>
      </c>
      <c r="C29" s="588">
        <v>6875.6</v>
      </c>
    </row>
    <row r="30" spans="1:3" ht="36" customHeight="1">
      <c r="A30" s="586">
        <v>1</v>
      </c>
      <c r="B30" s="594" t="s">
        <v>1836</v>
      </c>
      <c r="C30" s="590"/>
    </row>
    <row r="31" spans="1:3" ht="25.5">
      <c r="A31" s="586">
        <v>2</v>
      </c>
      <c r="B31" s="594" t="s">
        <v>1837</v>
      </c>
      <c r="C31" s="590"/>
    </row>
    <row r="32" spans="1:3" ht="35.25" customHeight="1">
      <c r="A32" s="586">
        <v>3</v>
      </c>
      <c r="B32" s="595" t="s">
        <v>1781</v>
      </c>
      <c r="C32" s="591">
        <v>2065.1</v>
      </c>
    </row>
    <row r="33" spans="1:3">
      <c r="A33" s="586">
        <v>4</v>
      </c>
      <c r="B33" s="595" t="s">
        <v>1782</v>
      </c>
      <c r="C33" s="591">
        <v>2700</v>
      </c>
    </row>
    <row r="34" spans="1:3" ht="31.5" customHeight="1">
      <c r="A34" s="586">
        <v>5</v>
      </c>
      <c r="B34" s="595" t="s">
        <v>1783</v>
      </c>
      <c r="C34" s="592">
        <v>912.5</v>
      </c>
    </row>
    <row r="35" spans="1:3">
      <c r="A35" s="586">
        <v>6</v>
      </c>
      <c r="B35" s="595" t="s">
        <v>1784</v>
      </c>
      <c r="C35" s="592">
        <v>49.5</v>
      </c>
    </row>
    <row r="36" spans="1:3" ht="25.5">
      <c r="A36" s="586">
        <v>7</v>
      </c>
      <c r="B36" s="595" t="s">
        <v>1785</v>
      </c>
      <c r="C36" s="592">
        <v>429.6</v>
      </c>
    </row>
    <row r="37" spans="1:3" ht="25.5">
      <c r="A37" s="586">
        <v>8</v>
      </c>
      <c r="B37" s="595" t="s">
        <v>1786</v>
      </c>
      <c r="C37" s="592">
        <v>247.2</v>
      </c>
    </row>
    <row r="38" spans="1:3" ht="25.5">
      <c r="A38" s="586">
        <v>9</v>
      </c>
      <c r="B38" s="595" t="s">
        <v>1787</v>
      </c>
      <c r="C38" s="592">
        <v>297.3</v>
      </c>
    </row>
    <row r="39" spans="1:3">
      <c r="A39" s="586">
        <v>10</v>
      </c>
      <c r="B39" s="595" t="s">
        <v>1788</v>
      </c>
      <c r="C39" s="592">
        <v>123.8</v>
      </c>
    </row>
    <row r="40" spans="1:3" ht="25.5">
      <c r="A40" s="586">
        <v>11</v>
      </c>
      <c r="B40" s="595" t="s">
        <v>1789</v>
      </c>
      <c r="C40" s="592">
        <v>50.6</v>
      </c>
    </row>
    <row r="41" spans="1:3" ht="20.25" customHeight="1" thickBot="1">
      <c r="A41" s="1655" t="s">
        <v>511</v>
      </c>
      <c r="B41" s="1656"/>
      <c r="C41" s="585">
        <v>16407.900000000001</v>
      </c>
    </row>
    <row r="45" spans="1:3" ht="32.25" customHeight="1"/>
  </sheetData>
  <mergeCells count="5">
    <mergeCell ref="A2:C2"/>
    <mergeCell ref="A4:A5"/>
    <mergeCell ref="B4:B5"/>
    <mergeCell ref="C4:C5"/>
    <mergeCell ref="A41:B41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H34"/>
  <sheetViews>
    <sheetView workbookViewId="0">
      <selection activeCell="E299" sqref="E299"/>
    </sheetView>
  </sheetViews>
  <sheetFormatPr defaultRowHeight="15"/>
  <cols>
    <col min="2" max="2" width="17.85546875" customWidth="1"/>
    <col min="3" max="3" width="37.28515625" customWidth="1"/>
    <col min="4" max="4" width="13.28515625" customWidth="1"/>
    <col min="5" max="5" width="11.5703125" customWidth="1"/>
    <col min="6" max="6" width="16.85546875" customWidth="1"/>
    <col min="7" max="7" width="12.7109375" customWidth="1"/>
    <col min="8" max="8" width="17.85546875" customWidth="1"/>
  </cols>
  <sheetData>
    <row r="1" spans="1:8" ht="98.25" customHeight="1">
      <c r="A1" s="820" t="s">
        <v>1965</v>
      </c>
      <c r="B1" s="820"/>
      <c r="C1" s="820"/>
      <c r="D1" s="820"/>
      <c r="E1" s="820"/>
      <c r="F1" s="820"/>
      <c r="G1" s="820"/>
      <c r="H1" s="820"/>
    </row>
    <row r="2" spans="1:8" ht="17.25" customHeight="1" thickBot="1">
      <c r="H2" t="s">
        <v>1973</v>
      </c>
    </row>
    <row r="3" spans="1:8" ht="19.5" customHeight="1">
      <c r="A3" s="1678" t="s">
        <v>1974</v>
      </c>
      <c r="B3" s="1690" t="s">
        <v>1839</v>
      </c>
      <c r="C3" s="1664" t="s">
        <v>1840</v>
      </c>
      <c r="D3" s="1663" t="s">
        <v>1975</v>
      </c>
      <c r="E3" s="1663"/>
      <c r="F3" s="1664"/>
      <c r="G3" s="1664"/>
      <c r="H3" s="1664"/>
    </row>
    <row r="4" spans="1:8" ht="22.5" customHeight="1">
      <c r="A4" s="1679"/>
      <c r="B4" s="1691"/>
      <c r="C4" s="1664"/>
      <c r="D4" s="1664" t="s">
        <v>1977</v>
      </c>
      <c r="E4" s="1673" t="s">
        <v>122</v>
      </c>
      <c r="F4" s="1663" t="s">
        <v>1976</v>
      </c>
      <c r="G4" s="1664"/>
      <c r="H4" s="1664"/>
    </row>
    <row r="5" spans="1:8" ht="48" customHeight="1" thickBot="1">
      <c r="A5" s="1680"/>
      <c r="B5" s="1692"/>
      <c r="C5" s="1664"/>
      <c r="D5" s="1664"/>
      <c r="E5" s="1674"/>
      <c r="F5" s="654" t="s">
        <v>1970</v>
      </c>
      <c r="G5" s="654" t="s">
        <v>1971</v>
      </c>
      <c r="H5" s="654" t="s">
        <v>1972</v>
      </c>
    </row>
    <row r="6" spans="1:8" ht="49.5" customHeight="1">
      <c r="A6" s="1665">
        <v>1</v>
      </c>
      <c r="B6" s="1665" t="s">
        <v>1841</v>
      </c>
      <c r="C6" s="596" t="s">
        <v>1842</v>
      </c>
      <c r="D6" s="1668">
        <v>10820</v>
      </c>
      <c r="E6" s="1682">
        <v>18940</v>
      </c>
      <c r="F6" s="1670"/>
      <c r="G6" s="1660" t="s">
        <v>529</v>
      </c>
      <c r="H6" s="1660" t="s">
        <v>223</v>
      </c>
    </row>
    <row r="7" spans="1:8" ht="30.75">
      <c r="A7" s="1666"/>
      <c r="B7" s="1666"/>
      <c r="C7" s="596" t="s">
        <v>1843</v>
      </c>
      <c r="D7" s="1668"/>
      <c r="E7" s="1658"/>
      <c r="F7" s="1671"/>
      <c r="G7" s="1661"/>
      <c r="H7" s="1661"/>
    </row>
    <row r="8" spans="1:8" ht="15.75">
      <c r="A8" s="1666"/>
      <c r="B8" s="1666"/>
      <c r="C8" s="596" t="s">
        <v>1844</v>
      </c>
      <c r="D8" s="1668"/>
      <c r="E8" s="1658"/>
      <c r="F8" s="1671"/>
      <c r="G8" s="1661"/>
      <c r="H8" s="1661"/>
    </row>
    <row r="9" spans="1:8" ht="51.75" customHeight="1" thickBot="1">
      <c r="A9" s="1667"/>
      <c r="B9" s="1667"/>
      <c r="C9" s="597" t="s">
        <v>1845</v>
      </c>
      <c r="D9" s="1669"/>
      <c r="E9" s="1658"/>
      <c r="F9" s="1672"/>
      <c r="G9" s="1662"/>
      <c r="H9" s="1662"/>
    </row>
    <row r="10" spans="1:8" ht="15.75">
      <c r="A10" s="1665">
        <v>2</v>
      </c>
      <c r="B10" s="1678"/>
      <c r="C10" s="596" t="s">
        <v>1846</v>
      </c>
      <c r="D10" s="1681">
        <v>7550</v>
      </c>
      <c r="E10" s="1658"/>
      <c r="F10" s="1670"/>
      <c r="G10" s="1660" t="s">
        <v>529</v>
      </c>
      <c r="H10" s="1660" t="s">
        <v>223</v>
      </c>
    </row>
    <row r="11" spans="1:8" ht="15.75">
      <c r="A11" s="1666"/>
      <c r="B11" s="1679"/>
      <c r="C11" s="596" t="s">
        <v>1847</v>
      </c>
      <c r="D11" s="1668"/>
      <c r="E11" s="1658"/>
      <c r="F11" s="1671"/>
      <c r="G11" s="1661"/>
      <c r="H11" s="1661"/>
    </row>
    <row r="12" spans="1:8" ht="30.75">
      <c r="A12" s="1666"/>
      <c r="B12" s="1679"/>
      <c r="C12" s="596" t="s">
        <v>1848</v>
      </c>
      <c r="D12" s="1668"/>
      <c r="E12" s="1658"/>
      <c r="F12" s="1671"/>
      <c r="G12" s="1661"/>
      <c r="H12" s="1661"/>
    </row>
    <row r="13" spans="1:8" ht="35.25" customHeight="1">
      <c r="A13" s="1666"/>
      <c r="B13" s="1679"/>
      <c r="C13" s="596" t="s">
        <v>1849</v>
      </c>
      <c r="D13" s="1668"/>
      <c r="E13" s="1658"/>
      <c r="F13" s="1671"/>
      <c r="G13" s="1661"/>
      <c r="H13" s="1661"/>
    </row>
    <row r="14" spans="1:8" ht="15.75">
      <c r="A14" s="1666"/>
      <c r="B14" s="1679"/>
      <c r="C14" s="596" t="s">
        <v>1850</v>
      </c>
      <c r="D14" s="1668"/>
      <c r="E14" s="1658"/>
      <c r="F14" s="1671"/>
      <c r="G14" s="1661"/>
      <c r="H14" s="1661"/>
    </row>
    <row r="15" spans="1:8" ht="15.75">
      <c r="A15" s="1666"/>
      <c r="B15" s="1679"/>
      <c r="C15" s="596" t="s">
        <v>1851</v>
      </c>
      <c r="D15" s="1668"/>
      <c r="E15" s="1658"/>
      <c r="F15" s="1671"/>
      <c r="G15" s="1661"/>
      <c r="H15" s="1661"/>
    </row>
    <row r="16" spans="1:8" ht="15.75">
      <c r="A16" s="1666"/>
      <c r="B16" s="1679"/>
      <c r="C16" s="596" t="s">
        <v>1852</v>
      </c>
      <c r="D16" s="1668"/>
      <c r="E16" s="1658"/>
      <c r="F16" s="1671"/>
      <c r="G16" s="1661"/>
      <c r="H16" s="1661"/>
    </row>
    <row r="17" spans="1:8" ht="15.75">
      <c r="A17" s="1666"/>
      <c r="B17" s="1679"/>
      <c r="C17" s="596" t="s">
        <v>1853</v>
      </c>
      <c r="D17" s="1668"/>
      <c r="E17" s="1658"/>
      <c r="F17" s="1671"/>
      <c r="G17" s="1661"/>
      <c r="H17" s="1661"/>
    </row>
    <row r="18" spans="1:8" ht="30.75">
      <c r="A18" s="1666"/>
      <c r="B18" s="1679"/>
      <c r="C18" s="596" t="s">
        <v>1854</v>
      </c>
      <c r="D18" s="1668"/>
      <c r="E18" s="1658"/>
      <c r="F18" s="1671"/>
      <c r="G18" s="1661"/>
      <c r="H18" s="1661"/>
    </row>
    <row r="19" spans="1:8" ht="51" customHeight="1">
      <c r="A19" s="1666"/>
      <c r="B19" s="1679"/>
      <c r="C19" s="596" t="s">
        <v>1855</v>
      </c>
      <c r="D19" s="1668"/>
      <c r="E19" s="1658"/>
      <c r="F19" s="1671"/>
      <c r="G19" s="1661"/>
      <c r="H19" s="1661"/>
    </row>
    <row r="20" spans="1:8" ht="50.25" customHeight="1" thickBot="1">
      <c r="A20" s="1667"/>
      <c r="B20" s="1680"/>
      <c r="C20" s="597" t="s">
        <v>1856</v>
      </c>
      <c r="D20" s="1669"/>
      <c r="E20" s="1658"/>
      <c r="F20" s="1672"/>
      <c r="G20" s="1662"/>
      <c r="H20" s="1662"/>
    </row>
    <row r="21" spans="1:8" ht="31.5" customHeight="1">
      <c r="A21" s="1665">
        <v>3</v>
      </c>
      <c r="B21" s="1665"/>
      <c r="C21" s="664" t="s">
        <v>1857</v>
      </c>
      <c r="D21" s="1681">
        <v>38450</v>
      </c>
      <c r="E21" s="1658"/>
      <c r="F21" s="1670"/>
      <c r="G21" s="1660" t="s">
        <v>223</v>
      </c>
      <c r="H21" s="1660" t="s">
        <v>524</v>
      </c>
    </row>
    <row r="22" spans="1:8" ht="36" customHeight="1">
      <c r="A22" s="1666"/>
      <c r="B22" s="1666"/>
      <c r="C22" s="664" t="s">
        <v>1858</v>
      </c>
      <c r="D22" s="1668"/>
      <c r="E22" s="1658"/>
      <c r="F22" s="1671"/>
      <c r="G22" s="1661"/>
      <c r="H22" s="1661"/>
    </row>
    <row r="23" spans="1:8" ht="15.75">
      <c r="A23" s="1666"/>
      <c r="B23" s="1666"/>
      <c r="C23" s="664" t="s">
        <v>1859</v>
      </c>
      <c r="D23" s="1668"/>
      <c r="E23" s="1658"/>
      <c r="F23" s="1671"/>
      <c r="G23" s="1661"/>
      <c r="H23" s="1661"/>
    </row>
    <row r="24" spans="1:8" ht="31.5" thickBot="1">
      <c r="A24" s="1667"/>
      <c r="B24" s="1667"/>
      <c r="C24" s="665" t="s">
        <v>1860</v>
      </c>
      <c r="D24" s="1669"/>
      <c r="E24" s="1683"/>
      <c r="F24" s="1672"/>
      <c r="G24" s="1662"/>
      <c r="H24" s="1662"/>
    </row>
    <row r="25" spans="1:8" ht="20.25" customHeight="1">
      <c r="A25" s="1665">
        <v>4</v>
      </c>
      <c r="B25" s="1693" t="s">
        <v>1861</v>
      </c>
      <c r="C25" s="596" t="s">
        <v>1862</v>
      </c>
      <c r="D25" s="1681">
        <v>35698</v>
      </c>
      <c r="E25" s="1657">
        <v>11899.3</v>
      </c>
      <c r="F25" s="1670"/>
      <c r="G25" s="1660" t="s">
        <v>223</v>
      </c>
      <c r="H25" s="1660" t="s">
        <v>524</v>
      </c>
    </row>
    <row r="26" spans="1:8" ht="15.75">
      <c r="A26" s="1666"/>
      <c r="B26" s="1694"/>
      <c r="C26" s="596" t="s">
        <v>1863</v>
      </c>
      <c r="D26" s="1668"/>
      <c r="E26" s="1658"/>
      <c r="F26" s="1671"/>
      <c r="G26" s="1661"/>
      <c r="H26" s="1661"/>
    </row>
    <row r="27" spans="1:8" ht="15.75">
      <c r="A27" s="1666"/>
      <c r="B27" s="1694"/>
      <c r="C27" s="596" t="s">
        <v>1864</v>
      </c>
      <c r="D27" s="1668"/>
      <c r="E27" s="1658"/>
      <c r="F27" s="1671"/>
      <c r="G27" s="1661"/>
      <c r="H27" s="1661"/>
    </row>
    <row r="28" spans="1:8" ht="15.75">
      <c r="A28" s="1666"/>
      <c r="B28" s="1694"/>
      <c r="C28" s="596" t="s">
        <v>1865</v>
      </c>
      <c r="D28" s="1668"/>
      <c r="E28" s="1658"/>
      <c r="F28" s="1671"/>
      <c r="G28" s="1661"/>
      <c r="H28" s="1661"/>
    </row>
    <row r="29" spans="1:8" ht="15.75">
      <c r="A29" s="1666"/>
      <c r="B29" s="1694"/>
      <c r="C29" s="596" t="s">
        <v>1866</v>
      </c>
      <c r="D29" s="1668"/>
      <c r="E29" s="1658"/>
      <c r="F29" s="1671"/>
      <c r="G29" s="1661"/>
      <c r="H29" s="1661"/>
    </row>
    <row r="30" spans="1:8" ht="15.75">
      <c r="A30" s="1666"/>
      <c r="B30" s="1694"/>
      <c r="C30" s="596" t="s">
        <v>1867</v>
      </c>
      <c r="D30" s="1668"/>
      <c r="E30" s="1659"/>
      <c r="F30" s="1671"/>
      <c r="G30" s="1661"/>
      <c r="H30" s="1661"/>
    </row>
    <row r="31" spans="1:8" ht="15.75">
      <c r="A31" s="1695">
        <v>5</v>
      </c>
      <c r="B31" s="1696" t="s">
        <v>1868</v>
      </c>
      <c r="C31" s="655" t="s">
        <v>1846</v>
      </c>
      <c r="D31" s="1675">
        <v>17860</v>
      </c>
      <c r="E31" s="1684">
        <v>5953.3</v>
      </c>
      <c r="F31" s="1676"/>
      <c r="G31" s="1677" t="s">
        <v>529</v>
      </c>
      <c r="H31" s="1677" t="s">
        <v>223</v>
      </c>
    </row>
    <row r="32" spans="1:8" ht="48.75" customHeight="1">
      <c r="A32" s="1695"/>
      <c r="B32" s="1696"/>
      <c r="C32" s="655" t="s">
        <v>1869</v>
      </c>
      <c r="D32" s="1675"/>
      <c r="E32" s="1685"/>
      <c r="F32" s="1676"/>
      <c r="G32" s="1677"/>
      <c r="H32" s="1677"/>
    </row>
    <row r="33" spans="1:8" ht="17.25" customHeight="1">
      <c r="A33" s="1695"/>
      <c r="B33" s="1696"/>
      <c r="C33" s="655" t="s">
        <v>1870</v>
      </c>
      <c r="D33" s="1675"/>
      <c r="E33" s="1686"/>
      <c r="F33" s="1676"/>
      <c r="G33" s="1677"/>
      <c r="H33" s="1677"/>
    </row>
    <row r="34" spans="1:8" ht="15.75">
      <c r="A34" s="1687" t="s">
        <v>39</v>
      </c>
      <c r="B34" s="1688"/>
      <c r="C34" s="1689"/>
      <c r="D34" s="656">
        <f>SUM(D6:D31)</f>
        <v>110378</v>
      </c>
      <c r="E34" s="656">
        <f>SUM(E6:E31)</f>
        <v>36792.6</v>
      </c>
      <c r="F34" s="657"/>
      <c r="G34" s="657"/>
      <c r="H34" s="657"/>
    </row>
  </sheetData>
  <mergeCells count="42">
    <mergeCell ref="E31:E33"/>
    <mergeCell ref="A34:C34"/>
    <mergeCell ref="A1:H1"/>
    <mergeCell ref="D4:D5"/>
    <mergeCell ref="B3:B5"/>
    <mergeCell ref="C3:C5"/>
    <mergeCell ref="A3:A5"/>
    <mergeCell ref="H31:H33"/>
    <mergeCell ref="A25:A30"/>
    <mergeCell ref="B25:B30"/>
    <mergeCell ref="D25:D30"/>
    <mergeCell ref="F25:F30"/>
    <mergeCell ref="G25:G30"/>
    <mergeCell ref="H25:H30"/>
    <mergeCell ref="A31:A33"/>
    <mergeCell ref="B31:B33"/>
    <mergeCell ref="D31:D33"/>
    <mergeCell ref="F31:F33"/>
    <mergeCell ref="G31:G33"/>
    <mergeCell ref="H21:H24"/>
    <mergeCell ref="A10:A20"/>
    <mergeCell ref="B10:B20"/>
    <mergeCell ref="D10:D20"/>
    <mergeCell ref="F10:F20"/>
    <mergeCell ref="G10:G20"/>
    <mergeCell ref="H10:H20"/>
    <mergeCell ref="A21:A24"/>
    <mergeCell ref="B21:B24"/>
    <mergeCell ref="D21:D24"/>
    <mergeCell ref="F21:F24"/>
    <mergeCell ref="G21:G24"/>
    <mergeCell ref="E6:E24"/>
    <mergeCell ref="E25:E30"/>
    <mergeCell ref="H6:H9"/>
    <mergeCell ref="D3:H3"/>
    <mergeCell ref="F4:H4"/>
    <mergeCell ref="A6:A9"/>
    <mergeCell ref="B6:B9"/>
    <mergeCell ref="D6:D9"/>
    <mergeCell ref="F6:F9"/>
    <mergeCell ref="G6:G9"/>
    <mergeCell ref="E4:E5"/>
  </mergeCells>
  <pageMargins left="0.7" right="0.7" top="0.75" bottom="0.75" header="0.3" footer="0.3"/>
  <pageSetup paperSize="9" scale="95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2:C48"/>
  <sheetViews>
    <sheetView workbookViewId="0">
      <selection activeCell="E299" sqref="E299"/>
    </sheetView>
  </sheetViews>
  <sheetFormatPr defaultColWidth="30" defaultRowHeight="15"/>
  <cols>
    <col min="1" max="1" width="5" style="535" customWidth="1"/>
    <col min="2" max="2" width="60.140625" style="535" customWidth="1"/>
    <col min="3" max="3" width="15.5703125" style="537" customWidth="1"/>
  </cols>
  <sheetData>
    <row r="2" spans="1:3" ht="66" customHeight="1">
      <c r="A2" s="1243" t="s">
        <v>1819</v>
      </c>
      <c r="B2" s="1243"/>
      <c r="C2" s="1243"/>
    </row>
    <row r="3" spans="1:3" ht="21" customHeight="1">
      <c r="C3" s="536" t="s">
        <v>1791</v>
      </c>
    </row>
    <row r="4" spans="1:3">
      <c r="A4" s="1710" t="s">
        <v>1792</v>
      </c>
      <c r="B4" s="1710" t="s">
        <v>1793</v>
      </c>
      <c r="C4" s="1711" t="s">
        <v>1794</v>
      </c>
    </row>
    <row r="5" spans="1:3" ht="21.75" customHeight="1">
      <c r="A5" s="1710"/>
      <c r="B5" s="1710"/>
      <c r="C5" s="1711"/>
    </row>
    <row r="6" spans="1:3" ht="15.75">
      <c r="A6" s="1701" t="s">
        <v>1795</v>
      </c>
      <c r="B6" s="1702"/>
      <c r="C6" s="1703"/>
    </row>
    <row r="7" spans="1:3" ht="15.75">
      <c r="A7" s="538"/>
      <c r="B7" s="539" t="s">
        <v>1796</v>
      </c>
      <c r="C7" s="540">
        <f>5220</f>
        <v>5220</v>
      </c>
    </row>
    <row r="8" spans="1:3" ht="15.75">
      <c r="A8" s="1697">
        <v>1</v>
      </c>
      <c r="B8" s="1708" t="s">
        <v>1797</v>
      </c>
      <c r="C8" s="540">
        <f>5460/1.18</f>
        <v>4627.1186440677966</v>
      </c>
    </row>
    <row r="9" spans="1:3" ht="30" customHeight="1">
      <c r="A9" s="1698"/>
      <c r="B9" s="1709"/>
      <c r="C9" s="541"/>
    </row>
    <row r="10" spans="1:3" ht="16.5" customHeight="1">
      <c r="A10" s="1706">
        <v>2</v>
      </c>
      <c r="B10" s="542" t="s">
        <v>1798</v>
      </c>
      <c r="C10" s="540">
        <f>700/1.18</f>
        <v>593.22033898305085</v>
      </c>
    </row>
    <row r="11" spans="1:3" ht="33" customHeight="1">
      <c r="A11" s="1698"/>
      <c r="B11" s="543" t="s">
        <v>1799</v>
      </c>
      <c r="C11" s="544"/>
    </row>
    <row r="12" spans="1:3" ht="15.75">
      <c r="A12" s="1701" t="s">
        <v>1800</v>
      </c>
      <c r="B12" s="1702"/>
      <c r="C12" s="1703"/>
    </row>
    <row r="13" spans="1:3" ht="15.75">
      <c r="A13" s="545"/>
      <c r="B13" s="539" t="s">
        <v>1796</v>
      </c>
      <c r="C13" s="540">
        <f>910/1.18</f>
        <v>771.18644067796617</v>
      </c>
    </row>
    <row r="14" spans="1:3" ht="24.75" customHeight="1">
      <c r="A14" s="1706">
        <v>3</v>
      </c>
      <c r="B14" s="542" t="s">
        <v>1801</v>
      </c>
      <c r="C14" s="540">
        <f>910/1.18</f>
        <v>771.18644067796617</v>
      </c>
    </row>
    <row r="15" spans="1:3" ht="29.25" customHeight="1">
      <c r="A15" s="1698"/>
      <c r="B15" s="543" t="s">
        <v>1802</v>
      </c>
      <c r="C15" s="546"/>
    </row>
    <row r="16" spans="1:3" ht="15.75">
      <c r="A16" s="1701" t="s">
        <v>1803</v>
      </c>
      <c r="B16" s="1702"/>
      <c r="C16" s="1703"/>
    </row>
    <row r="17" spans="1:3" ht="15.75">
      <c r="A17" s="538"/>
      <c r="B17" s="539" t="s">
        <v>1796</v>
      </c>
      <c r="C17" s="540">
        <f>C18</f>
        <v>593.22033898305085</v>
      </c>
    </row>
    <row r="18" spans="1:3" ht="33.75" customHeight="1">
      <c r="A18" s="1697">
        <v>4</v>
      </c>
      <c r="B18" s="547" t="s">
        <v>1804</v>
      </c>
      <c r="C18" s="540">
        <f>700/1.18</f>
        <v>593.22033898305085</v>
      </c>
    </row>
    <row r="19" spans="1:3" ht="33" customHeight="1">
      <c r="A19" s="1698"/>
      <c r="B19" s="548" t="s">
        <v>1799</v>
      </c>
      <c r="C19" s="544"/>
    </row>
    <row r="20" spans="1:3" ht="15.75">
      <c r="A20" s="1701" t="s">
        <v>731</v>
      </c>
      <c r="B20" s="1702"/>
      <c r="C20" s="1703"/>
    </row>
    <row r="21" spans="1:3" ht="15.75">
      <c r="A21" s="538"/>
      <c r="B21" s="549" t="s">
        <v>1796</v>
      </c>
      <c r="C21" s="540">
        <f>1186</f>
        <v>1186</v>
      </c>
    </row>
    <row r="22" spans="1:3" ht="19.5" customHeight="1">
      <c r="A22" s="1706">
        <v>5</v>
      </c>
      <c r="B22" s="542" t="s">
        <v>1805</v>
      </c>
      <c r="C22" s="540">
        <f>700/1.18</f>
        <v>593.22033898305085</v>
      </c>
    </row>
    <row r="23" spans="1:3" ht="33" customHeight="1">
      <c r="A23" s="1698"/>
      <c r="B23" s="543" t="s">
        <v>1806</v>
      </c>
      <c r="C23" s="541"/>
    </row>
    <row r="24" spans="1:3" ht="17.25" customHeight="1">
      <c r="A24" s="1706">
        <v>6</v>
      </c>
      <c r="B24" s="550" t="s">
        <v>1807</v>
      </c>
      <c r="C24" s="540">
        <f>700/1.18</f>
        <v>593.22033898305085</v>
      </c>
    </row>
    <row r="25" spans="1:3" ht="34.5" customHeight="1">
      <c r="A25" s="1698"/>
      <c r="B25" s="543" t="s">
        <v>1806</v>
      </c>
      <c r="C25" s="544"/>
    </row>
    <row r="26" spans="1:3" ht="15.75">
      <c r="A26" s="1701" t="s">
        <v>1224</v>
      </c>
      <c r="B26" s="1702"/>
      <c r="C26" s="1703"/>
    </row>
    <row r="27" spans="1:3" ht="15.75">
      <c r="A27" s="538"/>
      <c r="B27" s="549" t="s">
        <v>1796</v>
      </c>
      <c r="C27" s="540">
        <f>700/1.18</f>
        <v>593.22033898305085</v>
      </c>
    </row>
    <row r="28" spans="1:3" ht="16.5" customHeight="1">
      <c r="A28" s="1706">
        <v>7</v>
      </c>
      <c r="B28" s="551" t="s">
        <v>1808</v>
      </c>
      <c r="C28" s="540">
        <f>700/1.18</f>
        <v>593.22033898305085</v>
      </c>
    </row>
    <row r="29" spans="1:3" ht="36" customHeight="1">
      <c r="A29" s="1698"/>
      <c r="B29" s="548" t="s">
        <v>1809</v>
      </c>
      <c r="C29" s="544"/>
    </row>
    <row r="30" spans="1:3" ht="15.75">
      <c r="A30" s="1701" t="s">
        <v>1230</v>
      </c>
      <c r="B30" s="1702"/>
      <c r="C30" s="1703"/>
    </row>
    <row r="31" spans="1:3" ht="15.75">
      <c r="A31" s="538"/>
      <c r="B31" s="539" t="s">
        <v>1796</v>
      </c>
      <c r="C31" s="540">
        <f>C32+C34</f>
        <v>1186.4406779661017</v>
      </c>
    </row>
    <row r="32" spans="1:3" ht="20.25" customHeight="1">
      <c r="A32" s="1697">
        <v>8</v>
      </c>
      <c r="B32" s="547" t="s">
        <v>1810</v>
      </c>
      <c r="C32" s="540">
        <f>700/1.18</f>
        <v>593.22033898305085</v>
      </c>
    </row>
    <row r="33" spans="1:3" ht="36.75" customHeight="1">
      <c r="A33" s="1698"/>
      <c r="B33" s="551" t="s">
        <v>1811</v>
      </c>
      <c r="C33" s="541"/>
    </row>
    <row r="34" spans="1:3" ht="18.75" customHeight="1">
      <c r="A34" s="1697">
        <v>9</v>
      </c>
      <c r="B34" s="542" t="s">
        <v>1812</v>
      </c>
      <c r="C34" s="540">
        <f>700/1.18</f>
        <v>593.22033898305085</v>
      </c>
    </row>
    <row r="35" spans="1:3" ht="32.25" customHeight="1">
      <c r="A35" s="1698"/>
      <c r="B35" s="543" t="s">
        <v>1809</v>
      </c>
      <c r="C35" s="544"/>
    </row>
    <row r="36" spans="1:3" ht="15.75">
      <c r="A36" s="1701" t="s">
        <v>1813</v>
      </c>
      <c r="B36" s="1702"/>
      <c r="C36" s="1703"/>
    </row>
    <row r="37" spans="1:3" ht="15.75">
      <c r="A37" s="538"/>
      <c r="B37" s="539" t="s">
        <v>1796</v>
      </c>
      <c r="C37" s="540">
        <f>C38</f>
        <v>593.22033898305085</v>
      </c>
    </row>
    <row r="38" spans="1:3" ht="21" customHeight="1">
      <c r="A38" s="1697">
        <v>10</v>
      </c>
      <c r="B38" s="547" t="s">
        <v>1814</v>
      </c>
      <c r="C38" s="540">
        <f>700/1.18</f>
        <v>593.22033898305085</v>
      </c>
    </row>
    <row r="39" spans="1:3" ht="30.75" customHeight="1">
      <c r="A39" s="1698"/>
      <c r="B39" s="548" t="s">
        <v>1815</v>
      </c>
      <c r="C39" s="544"/>
    </row>
    <row r="40" spans="1:3" ht="15.75">
      <c r="A40" s="1701" t="s">
        <v>1816</v>
      </c>
      <c r="B40" s="1704"/>
      <c r="C40" s="1705"/>
    </row>
    <row r="41" spans="1:3" ht="15.75">
      <c r="A41" s="538"/>
      <c r="B41" s="539" t="s">
        <v>1796</v>
      </c>
      <c r="C41" s="540">
        <f>C42</f>
        <v>593.22033898305085</v>
      </c>
    </row>
    <row r="42" spans="1:3" ht="15.75" customHeight="1">
      <c r="A42" s="1697">
        <v>11</v>
      </c>
      <c r="B42" s="547" t="s">
        <v>1817</v>
      </c>
      <c r="C42" s="540">
        <f>700/1.18</f>
        <v>593.22033898305085</v>
      </c>
    </row>
    <row r="43" spans="1:3" ht="35.25" customHeight="1">
      <c r="A43" s="1706"/>
      <c r="B43" s="551" t="s">
        <v>1815</v>
      </c>
      <c r="C43" s="541"/>
    </row>
    <row r="44" spans="1:3" ht="15.75">
      <c r="A44" s="1707" t="s">
        <v>1820</v>
      </c>
      <c r="B44" s="1707"/>
      <c r="C44" s="1707"/>
    </row>
    <row r="45" spans="1:3" ht="15.75">
      <c r="A45" s="538"/>
      <c r="B45" s="539" t="s">
        <v>1796</v>
      </c>
      <c r="C45" s="540">
        <f>C46</f>
        <v>593.22033898305085</v>
      </c>
    </row>
    <row r="46" spans="1:3" ht="22.5" customHeight="1">
      <c r="A46" s="1697">
        <v>12</v>
      </c>
      <c r="B46" s="547" t="s">
        <v>1818</v>
      </c>
      <c r="C46" s="540">
        <f>700/1.18</f>
        <v>593.22033898305085</v>
      </c>
    </row>
    <row r="47" spans="1:3" ht="30" customHeight="1">
      <c r="A47" s="1698"/>
      <c r="B47" s="552" t="s">
        <v>1809</v>
      </c>
      <c r="C47" s="544"/>
    </row>
    <row r="48" spans="1:3" ht="17.25" customHeight="1">
      <c r="A48" s="1699" t="s">
        <v>1838</v>
      </c>
      <c r="B48" s="1700"/>
      <c r="C48" s="553">
        <f>C7+C13+C17+C21+C27+C31+C37+C41+C45</f>
        <v>11329.728813559321</v>
      </c>
    </row>
  </sheetData>
  <mergeCells count="27">
    <mergeCell ref="A8:A9"/>
    <mergeCell ref="B8:B9"/>
    <mergeCell ref="A2:C2"/>
    <mergeCell ref="A4:A5"/>
    <mergeCell ref="B4:B5"/>
    <mergeCell ref="C4:C5"/>
    <mergeCell ref="A6:C6"/>
    <mergeCell ref="A32:A33"/>
    <mergeCell ref="A10:A11"/>
    <mergeCell ref="A12:C12"/>
    <mergeCell ref="A14:A15"/>
    <mergeCell ref="A16:C16"/>
    <mergeCell ref="A18:A19"/>
    <mergeCell ref="A20:C20"/>
    <mergeCell ref="A22:A23"/>
    <mergeCell ref="A24:A25"/>
    <mergeCell ref="A26:C26"/>
    <mergeCell ref="A28:A29"/>
    <mergeCell ref="A30:C30"/>
    <mergeCell ref="A46:A47"/>
    <mergeCell ref="A48:B48"/>
    <mergeCell ref="A34:A35"/>
    <mergeCell ref="A36:C36"/>
    <mergeCell ref="A38:A39"/>
    <mergeCell ref="A40:C40"/>
    <mergeCell ref="A42:A43"/>
    <mergeCell ref="A44:C4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"/>
  <sheetViews>
    <sheetView topLeftCell="A4" workbookViewId="0">
      <selection activeCell="E299" sqref="E299"/>
    </sheetView>
  </sheetViews>
  <sheetFormatPr defaultRowHeight="15"/>
  <cols>
    <col min="1" max="1" width="40" customWidth="1"/>
    <col min="2" max="2" width="25.28515625" customWidth="1"/>
    <col min="3" max="3" width="19.42578125" customWidth="1"/>
  </cols>
  <sheetData>
    <row r="1" spans="1:6" ht="113.25" customHeight="1">
      <c r="A1" s="820" t="s">
        <v>1877</v>
      </c>
      <c r="B1" s="820"/>
      <c r="C1" s="820"/>
    </row>
    <row r="4" spans="1:6" ht="18.75" customHeight="1">
      <c r="C4" s="251" t="s">
        <v>478</v>
      </c>
    </row>
    <row r="5" spans="1:6" ht="31.5" customHeight="1">
      <c r="A5" s="612" t="s">
        <v>1873</v>
      </c>
      <c r="B5" s="612"/>
      <c r="C5" s="610" t="s">
        <v>1874</v>
      </c>
    </row>
    <row r="6" spans="1:6" s="607" customFormat="1" ht="32.25" customHeight="1">
      <c r="A6" s="611" t="s">
        <v>1967</v>
      </c>
      <c r="B6" s="653" t="s">
        <v>483</v>
      </c>
      <c r="C6" s="605">
        <v>1.60225</v>
      </c>
      <c r="D6" s="606"/>
    </row>
    <row r="7" spans="1:6" s="607" customFormat="1" ht="33.75" customHeight="1">
      <c r="A7" s="611" t="s">
        <v>1968</v>
      </c>
      <c r="B7" s="653" t="s">
        <v>483</v>
      </c>
      <c r="C7" s="605">
        <v>2.2265000000000001</v>
      </c>
    </row>
    <row r="8" spans="1:6" s="607" customFormat="1" ht="46.5" customHeight="1">
      <c r="A8" s="611" t="s">
        <v>1969</v>
      </c>
      <c r="B8" s="653" t="s">
        <v>483</v>
      </c>
      <c r="C8" s="605">
        <v>0.39900000000000002</v>
      </c>
    </row>
    <row r="9" spans="1:6" s="607" customFormat="1" ht="31.5" customHeight="1">
      <c r="A9" s="822" t="s">
        <v>1872</v>
      </c>
      <c r="B9" s="653" t="s">
        <v>482</v>
      </c>
      <c r="C9" s="605">
        <v>1.2</v>
      </c>
    </row>
    <row r="10" spans="1:6" s="607" customFormat="1" ht="31.5" customHeight="1">
      <c r="A10" s="823"/>
      <c r="B10" s="653" t="s">
        <v>483</v>
      </c>
      <c r="C10" s="605">
        <v>0.3</v>
      </c>
      <c r="F10" s="606">
        <f>C6+C7+C8+C10</f>
        <v>4.5277500000000002</v>
      </c>
    </row>
    <row r="11" spans="1:6">
      <c r="A11" s="608" t="s">
        <v>39</v>
      </c>
      <c r="B11" s="608"/>
      <c r="C11" s="613">
        <f>SUM(C6:C10)</f>
        <v>5.7277500000000003</v>
      </c>
    </row>
    <row r="13" spans="1:6" ht="61.5" customHeight="1">
      <c r="A13" s="821" t="s">
        <v>1875</v>
      </c>
      <c r="B13" s="821"/>
      <c r="C13" s="821"/>
    </row>
    <row r="14" spans="1:6" ht="180.75" customHeight="1">
      <c r="A14" s="819" t="s">
        <v>1876</v>
      </c>
      <c r="B14" s="819"/>
      <c r="C14" s="819"/>
    </row>
  </sheetData>
  <mergeCells count="4">
    <mergeCell ref="A14:C14"/>
    <mergeCell ref="A1:C1"/>
    <mergeCell ref="A13:C13"/>
    <mergeCell ref="A9:A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6"/>
  <sheetViews>
    <sheetView zoomScaleNormal="100" workbookViewId="0">
      <selection activeCell="E299" sqref="E299"/>
    </sheetView>
  </sheetViews>
  <sheetFormatPr defaultRowHeight="15"/>
  <cols>
    <col min="1" max="1" width="5.42578125" customWidth="1"/>
    <col min="2" max="2" width="31.85546875" customWidth="1"/>
    <col min="3" max="3" width="19.140625" customWidth="1"/>
    <col min="4" max="4" width="30.5703125" customWidth="1"/>
    <col min="5" max="5" width="13.5703125" customWidth="1"/>
    <col min="6" max="6" width="17.7109375" customWidth="1"/>
    <col min="7" max="7" width="12.42578125" customWidth="1"/>
    <col min="9" max="9" width="12.7109375" customWidth="1"/>
  </cols>
  <sheetData>
    <row r="2" spans="1:7" ht="131.25" customHeight="1">
      <c r="A2" s="810" t="s">
        <v>1539</v>
      </c>
      <c r="B2" s="810"/>
      <c r="C2" s="810"/>
      <c r="D2" s="810"/>
      <c r="E2" s="810"/>
      <c r="F2" s="810"/>
    </row>
    <row r="3" spans="1:7" ht="22.5" customHeight="1" thickBot="1">
      <c r="F3" s="253" t="s">
        <v>691</v>
      </c>
    </row>
    <row r="4" spans="1:7" ht="54.75" customHeight="1">
      <c r="A4" s="179" t="s">
        <v>0</v>
      </c>
      <c r="B4" s="178" t="s">
        <v>702</v>
      </c>
      <c r="C4" s="178" t="s">
        <v>703</v>
      </c>
      <c r="D4" s="178" t="s">
        <v>704</v>
      </c>
      <c r="E4" s="178" t="s">
        <v>705</v>
      </c>
      <c r="F4" s="180" t="s">
        <v>692</v>
      </c>
    </row>
    <row r="5" spans="1:7" ht="30">
      <c r="A5" s="224" t="s">
        <v>124</v>
      </c>
      <c r="B5" s="224" t="s">
        <v>693</v>
      </c>
      <c r="C5" s="573">
        <v>2012</v>
      </c>
      <c r="D5" s="224" t="s">
        <v>706</v>
      </c>
      <c r="E5" s="224"/>
      <c r="F5" s="598" t="s">
        <v>1963</v>
      </c>
    </row>
    <row r="6" spans="1:7" ht="75">
      <c r="A6" s="224" t="s">
        <v>132</v>
      </c>
      <c r="B6" s="224" t="s">
        <v>694</v>
      </c>
      <c r="C6" s="573">
        <v>2012</v>
      </c>
      <c r="D6" s="224" t="s">
        <v>706</v>
      </c>
      <c r="E6" s="224"/>
      <c r="F6" s="598" t="s">
        <v>1964</v>
      </c>
    </row>
    <row r="7" spans="1:7">
      <c r="A7" s="807" t="s">
        <v>695</v>
      </c>
      <c r="B7" s="807" t="s">
        <v>696</v>
      </c>
      <c r="C7" s="830">
        <v>2012</v>
      </c>
      <c r="D7" s="224" t="s">
        <v>697</v>
      </c>
      <c r="E7" s="556">
        <v>869.77800000000002</v>
      </c>
      <c r="F7" s="831" t="s">
        <v>1664</v>
      </c>
    </row>
    <row r="8" spans="1:7">
      <c r="A8" s="807"/>
      <c r="B8" s="807"/>
      <c r="C8" s="830"/>
      <c r="D8" s="224" t="s">
        <v>698</v>
      </c>
      <c r="E8" s="556">
        <f>870.407+244.653</f>
        <v>1115.06</v>
      </c>
      <c r="F8" s="832"/>
    </row>
    <row r="9" spans="1:7">
      <c r="A9" s="807"/>
      <c r="B9" s="807"/>
      <c r="C9" s="830"/>
      <c r="D9" s="224" t="s">
        <v>699</v>
      </c>
      <c r="E9" s="556">
        <v>245.322</v>
      </c>
      <c r="F9" s="832"/>
    </row>
    <row r="10" spans="1:7" ht="45">
      <c r="A10" s="807"/>
      <c r="B10" s="807"/>
      <c r="C10" s="830"/>
      <c r="D10" s="224" t="s">
        <v>700</v>
      </c>
      <c r="E10" s="556">
        <v>955.8</v>
      </c>
      <c r="F10" s="833"/>
    </row>
    <row r="12" spans="1:7" ht="15.75">
      <c r="A12" s="829" t="s">
        <v>1966</v>
      </c>
      <c r="B12" s="829"/>
      <c r="C12" s="829"/>
      <c r="D12" s="829"/>
      <c r="E12" s="829"/>
      <c r="F12" s="829"/>
    </row>
    <row r="13" spans="1:7" s="56" customFormat="1" ht="25.5" customHeight="1">
      <c r="B13" s="827" t="s">
        <v>1871</v>
      </c>
      <c r="C13" s="827"/>
      <c r="D13" s="827"/>
      <c r="E13" s="604"/>
      <c r="F13" s="604"/>
      <c r="G13" s="604"/>
    </row>
    <row r="14" spans="1:7" s="56" customFormat="1" ht="15.75">
      <c r="B14" s="557"/>
      <c r="C14" s="557"/>
      <c r="D14" s="557"/>
      <c r="E14" s="557"/>
      <c r="F14" s="557"/>
      <c r="G14" s="557"/>
    </row>
    <row r="15" spans="1:7" ht="16.5" thickBot="1">
      <c r="D15" s="255" t="s">
        <v>456</v>
      </c>
    </row>
    <row r="16" spans="1:7" ht="24.75" customHeight="1">
      <c r="B16" s="824" t="s">
        <v>707</v>
      </c>
      <c r="C16" s="824" t="s">
        <v>169</v>
      </c>
      <c r="D16" s="824" t="s">
        <v>708</v>
      </c>
      <c r="E16" s="581"/>
      <c r="F16" s="581"/>
      <c r="G16" s="828"/>
    </row>
    <row r="17" spans="2:9" ht="15.75">
      <c r="B17" s="825"/>
      <c r="C17" s="826"/>
      <c r="D17" s="825"/>
      <c r="E17" s="581"/>
      <c r="F17" s="581"/>
      <c r="G17" s="828"/>
    </row>
    <row r="18" spans="2:9" ht="30.75" customHeight="1">
      <c r="B18" s="564" t="s">
        <v>482</v>
      </c>
      <c r="C18" s="600">
        <f>E7</f>
        <v>869.77800000000002</v>
      </c>
      <c r="D18" s="574">
        <f>SUM(C18:C18)</f>
        <v>869.77800000000002</v>
      </c>
      <c r="E18" s="601"/>
      <c r="F18" s="601"/>
      <c r="G18" s="602"/>
    </row>
    <row r="19" spans="2:9" ht="40.5" customHeight="1">
      <c r="B19" s="564" t="s">
        <v>483</v>
      </c>
      <c r="C19" s="600">
        <f>E8</f>
        <v>1115.06</v>
      </c>
      <c r="D19" s="574">
        <f>SUM(C19:C19)</f>
        <v>1115.06</v>
      </c>
      <c r="E19" s="603"/>
      <c r="F19" s="603"/>
      <c r="G19" s="602"/>
    </row>
    <row r="20" spans="2:9" ht="39" customHeight="1">
      <c r="B20" s="564" t="s">
        <v>9</v>
      </c>
      <c r="C20" s="600">
        <f>E9</f>
        <v>245.322</v>
      </c>
      <c r="D20" s="574">
        <f>SUM(C20:C20)</f>
        <v>245.322</v>
      </c>
      <c r="E20" s="603"/>
      <c r="F20" s="603"/>
      <c r="G20" s="602"/>
    </row>
    <row r="21" spans="2:9" ht="28.5" customHeight="1">
      <c r="B21" s="564" t="s">
        <v>710</v>
      </c>
      <c r="C21" s="600"/>
      <c r="D21" s="574"/>
      <c r="E21" s="603"/>
      <c r="F21" s="603"/>
      <c r="G21" s="602"/>
    </row>
    <row r="22" spans="2:9" ht="27.75" customHeight="1">
      <c r="B22" s="564" t="s">
        <v>711</v>
      </c>
      <c r="C22" s="600">
        <f>SUM(C18:C20)</f>
        <v>2230.16</v>
      </c>
      <c r="D22" s="574">
        <f>SUM(C22:C22)</f>
        <v>2230.16</v>
      </c>
      <c r="E22" s="603"/>
      <c r="F22" s="603"/>
      <c r="G22" s="602"/>
    </row>
    <row r="23" spans="2:9" ht="24.75" customHeight="1">
      <c r="B23" s="564" t="s">
        <v>712</v>
      </c>
      <c r="C23" s="599"/>
      <c r="D23" s="574"/>
      <c r="E23" s="602"/>
      <c r="F23" s="602"/>
      <c r="G23" s="602"/>
    </row>
    <row r="24" spans="2:9" ht="45.75" customHeight="1">
      <c r="B24" s="564" t="s">
        <v>713</v>
      </c>
      <c r="C24" s="600">
        <f>E10</f>
        <v>955.8</v>
      </c>
      <c r="D24" s="574">
        <f>SUM(C24:C24)</f>
        <v>955.8</v>
      </c>
      <c r="E24" s="603"/>
      <c r="F24" s="603"/>
      <c r="G24" s="602"/>
    </row>
    <row r="25" spans="2:9" ht="25.5" customHeight="1">
      <c r="B25" s="564" t="s">
        <v>39</v>
      </c>
      <c r="C25" s="574">
        <f>C24+C22</f>
        <v>3185.96</v>
      </c>
      <c r="D25" s="574">
        <f>D18+D19+D20+D24</f>
        <v>3185.96</v>
      </c>
      <c r="E25" s="602"/>
      <c r="F25" s="602"/>
      <c r="G25" s="602"/>
      <c r="I25" s="252"/>
    </row>
    <row r="26" spans="2:9">
      <c r="C26" s="252"/>
      <c r="D26" s="252"/>
      <c r="E26" s="252"/>
      <c r="F26" s="252"/>
      <c r="G26" s="252"/>
    </row>
  </sheetData>
  <mergeCells count="11">
    <mergeCell ref="A12:F12"/>
    <mergeCell ref="A2:F2"/>
    <mergeCell ref="A7:A10"/>
    <mergeCell ref="B7:B10"/>
    <mergeCell ref="C7:C10"/>
    <mergeCell ref="F7:F10"/>
    <mergeCell ref="B16:B17"/>
    <mergeCell ref="D16:D17"/>
    <mergeCell ref="C16:C17"/>
    <mergeCell ref="B13:D13"/>
    <mergeCell ref="G16:G17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H326"/>
  <sheetViews>
    <sheetView zoomScale="75" zoomScaleNormal="75" workbookViewId="0">
      <selection activeCell="E299" sqref="E299"/>
    </sheetView>
  </sheetViews>
  <sheetFormatPr defaultRowHeight="15"/>
  <cols>
    <col min="1" max="1" width="4.85546875" customWidth="1"/>
    <col min="2" max="2" width="40.7109375" customWidth="1"/>
    <col min="3" max="3" width="10.7109375" customWidth="1"/>
    <col min="5" max="5" width="16.140625" customWidth="1"/>
    <col min="6" max="6" width="19.85546875" customWidth="1"/>
    <col min="7" max="7" width="19.5703125" customWidth="1"/>
    <col min="8" max="8" width="12.28515625" bestFit="1" customWidth="1"/>
  </cols>
  <sheetData>
    <row r="2" spans="1:7" ht="110.25" customHeight="1">
      <c r="A2" s="810" t="s">
        <v>1540</v>
      </c>
      <c r="B2" s="810"/>
      <c r="C2" s="810"/>
      <c r="D2" s="810"/>
      <c r="E2" s="810"/>
      <c r="F2" s="810"/>
      <c r="G2" s="810"/>
    </row>
    <row r="4" spans="1:7" ht="31.5" customHeight="1">
      <c r="A4" s="921" t="s">
        <v>745</v>
      </c>
      <c r="B4" s="921"/>
      <c r="C4" s="921"/>
      <c r="D4" s="921"/>
      <c r="E4" s="921"/>
      <c r="F4" s="921"/>
      <c r="G4" s="921"/>
    </row>
    <row r="5" spans="1:7" ht="15.75" thickBot="1"/>
    <row r="6" spans="1:7" ht="47.25" customHeight="1">
      <c r="A6" s="860" t="s">
        <v>56</v>
      </c>
      <c r="B6" s="911" t="s">
        <v>714</v>
      </c>
      <c r="C6" s="869" t="s">
        <v>715</v>
      </c>
      <c r="D6" s="871"/>
      <c r="E6" s="869" t="s">
        <v>716</v>
      </c>
      <c r="F6" s="916"/>
      <c r="G6" s="918" t="s">
        <v>717</v>
      </c>
    </row>
    <row r="7" spans="1:7" ht="15.75" thickBot="1">
      <c r="A7" s="910"/>
      <c r="B7" s="912"/>
      <c r="C7" s="839"/>
      <c r="D7" s="841"/>
      <c r="E7" s="914"/>
      <c r="F7" s="917"/>
      <c r="G7" s="919"/>
    </row>
    <row r="8" spans="1:7" ht="21.75" customHeight="1" thickBot="1">
      <c r="A8" s="861"/>
      <c r="B8" s="913"/>
      <c r="C8" s="266" t="s">
        <v>718</v>
      </c>
      <c r="D8" s="267" t="s">
        <v>719</v>
      </c>
      <c r="E8" s="266" t="s">
        <v>720</v>
      </c>
      <c r="F8" s="266" t="s">
        <v>721</v>
      </c>
      <c r="G8" s="920"/>
    </row>
    <row r="9" spans="1:7" ht="15.75">
      <c r="A9" s="866" t="s">
        <v>722</v>
      </c>
      <c r="B9" s="867"/>
      <c r="C9" s="867"/>
      <c r="D9" s="867"/>
      <c r="E9" s="867"/>
      <c r="F9" s="867"/>
      <c r="G9" s="868"/>
    </row>
    <row r="10" spans="1:7" ht="24" customHeight="1">
      <c r="A10" s="194" t="s">
        <v>124</v>
      </c>
      <c r="B10" s="189" t="s">
        <v>723</v>
      </c>
      <c r="C10" s="200">
        <v>191.8</v>
      </c>
      <c r="D10" s="200">
        <v>135.19999999999999</v>
      </c>
      <c r="E10" s="200">
        <v>1</v>
      </c>
      <c r="F10" s="200">
        <v>1</v>
      </c>
      <c r="G10" s="200" t="s">
        <v>494</v>
      </c>
    </row>
    <row r="11" spans="1:7" ht="34.5" customHeight="1">
      <c r="A11" s="194" t="s">
        <v>127</v>
      </c>
      <c r="B11" s="189" t="s">
        <v>746</v>
      </c>
      <c r="C11" s="200">
        <v>359.8</v>
      </c>
      <c r="D11" s="200">
        <v>218.2</v>
      </c>
      <c r="E11" s="200">
        <v>1</v>
      </c>
      <c r="F11" s="200">
        <v>2</v>
      </c>
      <c r="G11" s="200" t="s">
        <v>495</v>
      </c>
    </row>
    <row r="12" spans="1:7" ht="15.75">
      <c r="A12" s="194" t="s">
        <v>132</v>
      </c>
      <c r="B12" s="189" t="s">
        <v>724</v>
      </c>
      <c r="C12" s="200">
        <v>51.3</v>
      </c>
      <c r="D12" s="200">
        <v>26.1</v>
      </c>
      <c r="E12" s="200">
        <v>1</v>
      </c>
      <c r="F12" s="200">
        <v>2</v>
      </c>
      <c r="G12" s="200" t="s">
        <v>495</v>
      </c>
    </row>
    <row r="13" spans="1:7" ht="31.5">
      <c r="A13" s="194" t="s">
        <v>136</v>
      </c>
      <c r="B13" s="189" t="s">
        <v>725</v>
      </c>
      <c r="C13" s="200">
        <v>111.9</v>
      </c>
      <c r="D13" s="200">
        <v>79</v>
      </c>
      <c r="E13" s="200">
        <v>1</v>
      </c>
      <c r="F13" s="200">
        <v>1</v>
      </c>
      <c r="G13" s="200" t="s">
        <v>726</v>
      </c>
    </row>
    <row r="14" spans="1:7" ht="31.5">
      <c r="A14" s="194" t="s">
        <v>139</v>
      </c>
      <c r="B14" s="189" t="s">
        <v>727</v>
      </c>
      <c r="C14" s="200">
        <v>155</v>
      </c>
      <c r="D14" s="200">
        <v>102.5</v>
      </c>
      <c r="E14" s="200">
        <v>1</v>
      </c>
      <c r="F14" s="200">
        <v>1</v>
      </c>
      <c r="G14" s="200" t="s">
        <v>726</v>
      </c>
    </row>
    <row r="15" spans="1:7" ht="31.5">
      <c r="A15" s="194" t="s">
        <v>728</v>
      </c>
      <c r="B15" s="189" t="s">
        <v>729</v>
      </c>
      <c r="C15" s="200">
        <v>422</v>
      </c>
      <c r="D15" s="200">
        <v>287.3</v>
      </c>
      <c r="E15" s="200">
        <v>1</v>
      </c>
      <c r="F15" s="200">
        <v>1</v>
      </c>
      <c r="G15" s="200" t="s">
        <v>726</v>
      </c>
    </row>
    <row r="16" spans="1:7" ht="15.75">
      <c r="A16" s="194"/>
      <c r="B16" s="192" t="s">
        <v>730</v>
      </c>
      <c r="C16" s="194">
        <v>1291.8</v>
      </c>
      <c r="D16" s="194">
        <v>848.3</v>
      </c>
      <c r="E16" s="194">
        <v>6</v>
      </c>
      <c r="F16" s="194">
        <v>9</v>
      </c>
      <c r="G16" s="200"/>
    </row>
    <row r="17" spans="1:7" ht="15.75">
      <c r="A17" s="835" t="s">
        <v>731</v>
      </c>
      <c r="B17" s="835"/>
      <c r="C17" s="835"/>
      <c r="D17" s="835"/>
      <c r="E17" s="835"/>
      <c r="F17" s="835"/>
      <c r="G17" s="835"/>
    </row>
    <row r="18" spans="1:7" ht="15.75">
      <c r="A18" s="194" t="s">
        <v>732</v>
      </c>
      <c r="B18" s="193" t="s">
        <v>733</v>
      </c>
      <c r="C18" s="200">
        <v>473.8</v>
      </c>
      <c r="D18" s="200">
        <v>430.4</v>
      </c>
      <c r="E18" s="200">
        <v>10</v>
      </c>
      <c r="F18" s="200">
        <v>28</v>
      </c>
      <c r="G18" s="200" t="s">
        <v>495</v>
      </c>
    </row>
    <row r="19" spans="1:7" ht="15.75">
      <c r="A19" s="194"/>
      <c r="B19" s="192" t="s">
        <v>734</v>
      </c>
      <c r="C19" s="194">
        <v>473.8</v>
      </c>
      <c r="D19" s="194">
        <v>430.4</v>
      </c>
      <c r="E19" s="194">
        <v>10</v>
      </c>
      <c r="F19" s="194">
        <v>28</v>
      </c>
      <c r="G19" s="200"/>
    </row>
    <row r="20" spans="1:7" ht="15.75">
      <c r="A20" s="835" t="s">
        <v>735</v>
      </c>
      <c r="B20" s="835"/>
      <c r="C20" s="835"/>
      <c r="D20" s="835"/>
      <c r="E20" s="835"/>
      <c r="F20" s="835"/>
      <c r="G20" s="835"/>
    </row>
    <row r="21" spans="1:7" ht="15.75">
      <c r="A21" s="194" t="s">
        <v>736</v>
      </c>
      <c r="B21" s="193" t="s">
        <v>737</v>
      </c>
      <c r="C21" s="200">
        <v>210.1</v>
      </c>
      <c r="D21" s="200">
        <v>210.1</v>
      </c>
      <c r="E21" s="200">
        <v>4</v>
      </c>
      <c r="F21" s="200">
        <v>8</v>
      </c>
      <c r="G21" s="200" t="s">
        <v>494</v>
      </c>
    </row>
    <row r="22" spans="1:7" ht="31.5">
      <c r="A22" s="194" t="s">
        <v>738</v>
      </c>
      <c r="B22" s="193" t="s">
        <v>739</v>
      </c>
      <c r="C22" s="200">
        <v>121</v>
      </c>
      <c r="D22" s="200">
        <v>95.2</v>
      </c>
      <c r="E22" s="200">
        <v>3</v>
      </c>
      <c r="F22" s="200">
        <v>10</v>
      </c>
      <c r="G22" s="200" t="s">
        <v>726</v>
      </c>
    </row>
    <row r="23" spans="1:7" ht="15.75">
      <c r="A23" s="194" t="s">
        <v>740</v>
      </c>
      <c r="B23" s="193" t="s">
        <v>741</v>
      </c>
      <c r="C23" s="200">
        <v>111.8</v>
      </c>
      <c r="D23" s="200">
        <v>80.2</v>
      </c>
      <c r="E23" s="200">
        <v>3</v>
      </c>
      <c r="F23" s="200">
        <v>4</v>
      </c>
      <c r="G23" s="200" t="s">
        <v>742</v>
      </c>
    </row>
    <row r="24" spans="1:7" ht="15.75">
      <c r="A24" s="194"/>
      <c r="B24" s="192" t="s">
        <v>743</v>
      </c>
      <c r="C24" s="194">
        <v>465.9</v>
      </c>
      <c r="D24" s="194">
        <v>385.5</v>
      </c>
      <c r="E24" s="194">
        <v>10</v>
      </c>
      <c r="F24" s="194">
        <v>22</v>
      </c>
      <c r="G24" s="200"/>
    </row>
    <row r="25" spans="1:7" ht="21" customHeight="1">
      <c r="A25" s="909" t="s">
        <v>744</v>
      </c>
      <c r="B25" s="909"/>
      <c r="C25" s="194">
        <v>2208.5</v>
      </c>
      <c r="D25" s="194">
        <v>1664.2</v>
      </c>
      <c r="E25" s="194">
        <v>26</v>
      </c>
      <c r="F25" s="194">
        <v>59</v>
      </c>
      <c r="G25" s="200"/>
    </row>
    <row r="27" spans="1:7" ht="36.75" customHeight="1">
      <c r="A27" s="859" t="s">
        <v>912</v>
      </c>
      <c r="B27" s="859"/>
      <c r="C27" s="859"/>
      <c r="D27" s="859"/>
      <c r="E27" s="859"/>
      <c r="F27" s="859"/>
      <c r="G27" s="859"/>
    </row>
    <row r="28" spans="1:7" ht="15.75" thickBot="1"/>
    <row r="29" spans="1:7" ht="47.25" customHeight="1">
      <c r="A29" s="860" t="s">
        <v>56</v>
      </c>
      <c r="B29" s="911" t="s">
        <v>714</v>
      </c>
      <c r="C29" s="869" t="s">
        <v>715</v>
      </c>
      <c r="D29" s="871"/>
      <c r="E29" s="869" t="s">
        <v>716</v>
      </c>
      <c r="F29" s="916"/>
      <c r="G29" s="918" t="s">
        <v>2</v>
      </c>
    </row>
    <row r="30" spans="1:7" ht="15.75" thickBot="1">
      <c r="A30" s="910"/>
      <c r="B30" s="912"/>
      <c r="C30" s="914"/>
      <c r="D30" s="915"/>
      <c r="E30" s="914"/>
      <c r="F30" s="917"/>
      <c r="G30" s="919"/>
    </row>
    <row r="31" spans="1:7" ht="16.5" thickBot="1">
      <c r="A31" s="861"/>
      <c r="B31" s="913"/>
      <c r="C31" s="266" t="s">
        <v>718</v>
      </c>
      <c r="D31" s="267" t="s">
        <v>719</v>
      </c>
      <c r="E31" s="266" t="s">
        <v>720</v>
      </c>
      <c r="F31" s="266" t="s">
        <v>721</v>
      </c>
      <c r="G31" s="920"/>
    </row>
    <row r="32" spans="1:7" ht="16.5" thickBot="1">
      <c r="A32" s="854" t="s">
        <v>722</v>
      </c>
      <c r="B32" s="855"/>
      <c r="C32" s="855"/>
      <c r="D32" s="855"/>
      <c r="E32" s="855"/>
      <c r="F32" s="855"/>
      <c r="G32" s="856"/>
    </row>
    <row r="33" spans="1:7" ht="16.5" thickBot="1">
      <c r="A33" s="854" t="s">
        <v>747</v>
      </c>
      <c r="B33" s="855"/>
      <c r="C33" s="855"/>
      <c r="D33" s="855"/>
      <c r="E33" s="855"/>
      <c r="F33" s="855"/>
      <c r="G33" s="856"/>
    </row>
    <row r="34" spans="1:7" ht="32.25" thickBot="1">
      <c r="A34" s="263" t="s">
        <v>124</v>
      </c>
      <c r="B34" s="256" t="s">
        <v>748</v>
      </c>
      <c r="C34" s="258">
        <v>372.5</v>
      </c>
      <c r="D34" s="257">
        <v>247.7</v>
      </c>
      <c r="E34" s="258">
        <v>13</v>
      </c>
      <c r="F34" s="258">
        <v>27</v>
      </c>
      <c r="G34" s="257" t="s">
        <v>749</v>
      </c>
    </row>
    <row r="35" spans="1:7" ht="32.25" thickBot="1">
      <c r="A35" s="263" t="s">
        <v>127</v>
      </c>
      <c r="B35" s="256" t="s">
        <v>750</v>
      </c>
      <c r="C35" s="258">
        <v>135</v>
      </c>
      <c r="D35" s="257">
        <v>81.5</v>
      </c>
      <c r="E35" s="258">
        <v>3</v>
      </c>
      <c r="F35" s="258">
        <v>7</v>
      </c>
      <c r="G35" s="257" t="s">
        <v>749</v>
      </c>
    </row>
    <row r="36" spans="1:7" ht="32.25" thickBot="1">
      <c r="A36" s="263" t="s">
        <v>132</v>
      </c>
      <c r="B36" s="256" t="s">
        <v>751</v>
      </c>
      <c r="C36" s="258">
        <v>416.7</v>
      </c>
      <c r="D36" s="257">
        <v>287.5</v>
      </c>
      <c r="E36" s="258">
        <v>11</v>
      </c>
      <c r="F36" s="258">
        <v>24</v>
      </c>
      <c r="G36" s="257" t="s">
        <v>749</v>
      </c>
    </row>
    <row r="37" spans="1:7" ht="32.25" thickBot="1">
      <c r="A37" s="263" t="s">
        <v>136</v>
      </c>
      <c r="B37" s="256" t="s">
        <v>752</v>
      </c>
      <c r="C37" s="258">
        <v>124</v>
      </c>
      <c r="D37" s="257">
        <v>86.4</v>
      </c>
      <c r="E37" s="258">
        <v>1</v>
      </c>
      <c r="F37" s="258">
        <v>3</v>
      </c>
      <c r="G37" s="257" t="s">
        <v>749</v>
      </c>
    </row>
    <row r="38" spans="1:7" ht="32.25" thickBot="1">
      <c r="A38" s="263" t="s">
        <v>139</v>
      </c>
      <c r="B38" s="256" t="s">
        <v>753</v>
      </c>
      <c r="C38" s="258">
        <v>577.20000000000005</v>
      </c>
      <c r="D38" s="257">
        <v>389.2</v>
      </c>
      <c r="E38" s="258">
        <v>8</v>
      </c>
      <c r="F38" s="258">
        <v>26</v>
      </c>
      <c r="G38" s="257" t="s">
        <v>749</v>
      </c>
    </row>
    <row r="39" spans="1:7">
      <c r="A39" s="881" t="s">
        <v>728</v>
      </c>
      <c r="B39" s="897" t="s">
        <v>754</v>
      </c>
      <c r="C39" s="900">
        <v>423.6</v>
      </c>
      <c r="D39" s="903">
        <v>245.1</v>
      </c>
      <c r="E39" s="900">
        <v>8</v>
      </c>
      <c r="F39" s="906">
        <v>14</v>
      </c>
      <c r="G39" s="903" t="s">
        <v>749</v>
      </c>
    </row>
    <row r="40" spans="1:7">
      <c r="A40" s="895"/>
      <c r="B40" s="898"/>
      <c r="C40" s="901"/>
      <c r="D40" s="904"/>
      <c r="E40" s="901"/>
      <c r="F40" s="907"/>
      <c r="G40" s="904"/>
    </row>
    <row r="41" spans="1:7" ht="15.75" thickBot="1">
      <c r="A41" s="896"/>
      <c r="B41" s="899"/>
      <c r="C41" s="902"/>
      <c r="D41" s="905"/>
      <c r="E41" s="902"/>
      <c r="F41" s="908"/>
      <c r="G41" s="905"/>
    </row>
    <row r="42" spans="1:7" ht="22.5" customHeight="1" thickBot="1">
      <c r="A42" s="265"/>
      <c r="B42" s="268" t="s">
        <v>534</v>
      </c>
      <c r="C42" s="205">
        <v>2049</v>
      </c>
      <c r="D42" s="262">
        <v>1337.4</v>
      </c>
      <c r="E42" s="205">
        <v>44</v>
      </c>
      <c r="F42" s="205">
        <v>101</v>
      </c>
      <c r="G42" s="260"/>
    </row>
    <row r="43" spans="1:7" ht="21.75" customHeight="1" thickBot="1">
      <c r="A43" s="890" t="s">
        <v>755</v>
      </c>
      <c r="B43" s="891"/>
      <c r="C43" s="891"/>
      <c r="D43" s="891"/>
      <c r="E43" s="891"/>
      <c r="F43" s="891"/>
      <c r="G43" s="892"/>
    </row>
    <row r="44" spans="1:7" ht="32.25" thickBot="1">
      <c r="A44" s="263" t="s">
        <v>732</v>
      </c>
      <c r="B44" s="256" t="s">
        <v>756</v>
      </c>
      <c r="C44" s="257">
        <v>279.7</v>
      </c>
      <c r="D44" s="257">
        <v>171</v>
      </c>
      <c r="E44" s="257">
        <v>13</v>
      </c>
      <c r="F44" s="257">
        <v>18</v>
      </c>
      <c r="G44" s="257" t="s">
        <v>749</v>
      </c>
    </row>
    <row r="45" spans="1:7" ht="32.25" thickBot="1">
      <c r="A45" s="263" t="s">
        <v>736</v>
      </c>
      <c r="B45" s="256" t="s">
        <v>757</v>
      </c>
      <c r="C45" s="257">
        <v>111.9</v>
      </c>
      <c r="D45" s="257">
        <v>61.9</v>
      </c>
      <c r="E45" s="257">
        <v>5</v>
      </c>
      <c r="F45" s="257">
        <v>16</v>
      </c>
      <c r="G45" s="257" t="s">
        <v>749</v>
      </c>
    </row>
    <row r="46" spans="1:7" ht="32.25" thickBot="1">
      <c r="A46" s="263" t="s">
        <v>738</v>
      </c>
      <c r="B46" s="256" t="s">
        <v>758</v>
      </c>
      <c r="C46" s="257">
        <v>112.6</v>
      </c>
      <c r="D46" s="257">
        <v>85.7</v>
      </c>
      <c r="E46" s="257">
        <v>3</v>
      </c>
      <c r="F46" s="257">
        <v>6</v>
      </c>
      <c r="G46" s="257" t="s">
        <v>749</v>
      </c>
    </row>
    <row r="47" spans="1:7" ht="32.25" thickBot="1">
      <c r="A47" s="263" t="s">
        <v>740</v>
      </c>
      <c r="B47" s="256" t="s">
        <v>759</v>
      </c>
      <c r="C47" s="257">
        <v>127.2</v>
      </c>
      <c r="D47" s="257">
        <v>104.4</v>
      </c>
      <c r="E47" s="257">
        <v>5</v>
      </c>
      <c r="F47" s="257">
        <v>8</v>
      </c>
      <c r="G47" s="257" t="s">
        <v>749</v>
      </c>
    </row>
    <row r="48" spans="1:7" ht="32.25" thickBot="1">
      <c r="A48" s="263" t="s">
        <v>760</v>
      </c>
      <c r="B48" s="256" t="s">
        <v>761</v>
      </c>
      <c r="C48" s="257">
        <v>456.3</v>
      </c>
      <c r="D48" s="257">
        <v>333.4</v>
      </c>
      <c r="E48" s="257">
        <v>11</v>
      </c>
      <c r="F48" s="257">
        <v>26</v>
      </c>
      <c r="G48" s="257" t="s">
        <v>749</v>
      </c>
    </row>
    <row r="49" spans="1:7" ht="32.25" thickBot="1">
      <c r="A49" s="263" t="s">
        <v>762</v>
      </c>
      <c r="B49" s="256" t="s">
        <v>763</v>
      </c>
      <c r="C49" s="257">
        <v>134.30000000000001</v>
      </c>
      <c r="D49" s="257">
        <v>95.6</v>
      </c>
      <c r="E49" s="257">
        <v>3</v>
      </c>
      <c r="F49" s="257">
        <v>7</v>
      </c>
      <c r="G49" s="257" t="s">
        <v>749</v>
      </c>
    </row>
    <row r="50" spans="1:7" ht="32.25" thickBot="1">
      <c r="A50" s="263" t="s">
        <v>764</v>
      </c>
      <c r="B50" s="256" t="s">
        <v>765</v>
      </c>
      <c r="C50" s="257">
        <v>286.10000000000002</v>
      </c>
      <c r="D50" s="257">
        <v>173.8</v>
      </c>
      <c r="E50" s="257">
        <v>4</v>
      </c>
      <c r="F50" s="257">
        <v>7</v>
      </c>
      <c r="G50" s="257" t="s">
        <v>749</v>
      </c>
    </row>
    <row r="51" spans="1:7" ht="32.25" thickBot="1">
      <c r="A51" s="263" t="s">
        <v>766</v>
      </c>
      <c r="B51" s="256" t="s">
        <v>767</v>
      </c>
      <c r="C51" s="257">
        <v>243.3</v>
      </c>
      <c r="D51" s="257">
        <v>135.5</v>
      </c>
      <c r="E51" s="257">
        <v>5</v>
      </c>
      <c r="F51" s="257">
        <v>9</v>
      </c>
      <c r="G51" s="257" t="s">
        <v>768</v>
      </c>
    </row>
    <row r="52" spans="1:7" ht="32.25" thickBot="1">
      <c r="A52" s="263" t="s">
        <v>769</v>
      </c>
      <c r="B52" s="256" t="s">
        <v>770</v>
      </c>
      <c r="C52" s="257">
        <v>535.5</v>
      </c>
      <c r="D52" s="257">
        <v>353</v>
      </c>
      <c r="E52" s="257">
        <v>8</v>
      </c>
      <c r="F52" s="257">
        <v>24</v>
      </c>
      <c r="G52" s="257" t="s">
        <v>768</v>
      </c>
    </row>
    <row r="53" spans="1:7" ht="32.25" thickBot="1">
      <c r="A53" s="263" t="s">
        <v>771</v>
      </c>
      <c r="B53" s="256" t="s">
        <v>772</v>
      </c>
      <c r="C53" s="257">
        <v>311.7</v>
      </c>
      <c r="D53" s="257">
        <v>186.9</v>
      </c>
      <c r="E53" s="257">
        <v>5</v>
      </c>
      <c r="F53" s="257">
        <v>14</v>
      </c>
      <c r="G53" s="257" t="s">
        <v>768</v>
      </c>
    </row>
    <row r="54" spans="1:7" ht="32.25" thickBot="1">
      <c r="A54" s="263" t="s">
        <v>773</v>
      </c>
      <c r="B54" s="256" t="s">
        <v>774</v>
      </c>
      <c r="C54" s="257">
        <v>81.099999999999994</v>
      </c>
      <c r="D54" s="257">
        <v>62.5</v>
      </c>
      <c r="E54" s="257">
        <v>2</v>
      </c>
      <c r="F54" s="257">
        <v>6</v>
      </c>
      <c r="G54" s="257" t="s">
        <v>768</v>
      </c>
    </row>
    <row r="55" spans="1:7" ht="32.25" thickBot="1">
      <c r="A55" s="263" t="s">
        <v>775</v>
      </c>
      <c r="B55" s="256" t="s">
        <v>776</v>
      </c>
      <c r="C55" s="257">
        <v>369.6</v>
      </c>
      <c r="D55" s="257">
        <v>241.2</v>
      </c>
      <c r="E55" s="257">
        <v>8</v>
      </c>
      <c r="F55" s="257">
        <v>26</v>
      </c>
      <c r="G55" s="257" t="s">
        <v>768</v>
      </c>
    </row>
    <row r="56" spans="1:7" ht="32.25" thickBot="1">
      <c r="A56" s="263" t="s">
        <v>777</v>
      </c>
      <c r="B56" s="256" t="s">
        <v>778</v>
      </c>
      <c r="C56" s="257">
        <v>518.79999999999995</v>
      </c>
      <c r="D56" s="257">
        <v>323.89999999999998</v>
      </c>
      <c r="E56" s="257">
        <v>10</v>
      </c>
      <c r="F56" s="257">
        <v>21</v>
      </c>
      <c r="G56" s="257" t="s">
        <v>768</v>
      </c>
    </row>
    <row r="57" spans="1:7" ht="32.25" thickBot="1">
      <c r="A57" s="263" t="s">
        <v>779</v>
      </c>
      <c r="B57" s="256" t="s">
        <v>780</v>
      </c>
      <c r="C57" s="257">
        <v>912.1</v>
      </c>
      <c r="D57" s="257">
        <v>598.79999999999995</v>
      </c>
      <c r="E57" s="257">
        <v>20</v>
      </c>
      <c r="F57" s="257">
        <v>62</v>
      </c>
      <c r="G57" s="257" t="s">
        <v>749</v>
      </c>
    </row>
    <row r="58" spans="1:7" ht="32.25" thickBot="1">
      <c r="A58" s="263" t="s">
        <v>781</v>
      </c>
      <c r="B58" s="256" t="s">
        <v>782</v>
      </c>
      <c r="C58" s="257">
        <v>274.10000000000002</v>
      </c>
      <c r="D58" s="257">
        <v>187.8</v>
      </c>
      <c r="E58" s="257">
        <v>6</v>
      </c>
      <c r="F58" s="257">
        <v>21</v>
      </c>
      <c r="G58" s="257" t="s">
        <v>749</v>
      </c>
    </row>
    <row r="59" spans="1:7" ht="32.25" thickBot="1">
      <c r="A59" s="263" t="s">
        <v>783</v>
      </c>
      <c r="B59" s="256" t="s">
        <v>784</v>
      </c>
      <c r="C59" s="257">
        <v>526.29999999999995</v>
      </c>
      <c r="D59" s="257">
        <v>369.7</v>
      </c>
      <c r="E59" s="257">
        <v>9</v>
      </c>
      <c r="F59" s="257">
        <v>22</v>
      </c>
      <c r="G59" s="257" t="s">
        <v>768</v>
      </c>
    </row>
    <row r="60" spans="1:7" ht="32.25" thickBot="1">
      <c r="A60" s="263" t="s">
        <v>785</v>
      </c>
      <c r="B60" s="256" t="s">
        <v>786</v>
      </c>
      <c r="C60" s="257">
        <v>691.1</v>
      </c>
      <c r="D60" s="257">
        <v>436.7</v>
      </c>
      <c r="E60" s="257">
        <v>11</v>
      </c>
      <c r="F60" s="257">
        <v>29</v>
      </c>
      <c r="G60" s="257" t="s">
        <v>768</v>
      </c>
    </row>
    <row r="61" spans="1:7" ht="32.25" thickBot="1">
      <c r="A61" s="263" t="s">
        <v>787</v>
      </c>
      <c r="B61" s="256" t="s">
        <v>788</v>
      </c>
      <c r="C61" s="257">
        <v>54.5</v>
      </c>
      <c r="D61" s="257">
        <v>41.1</v>
      </c>
      <c r="E61" s="257">
        <v>1</v>
      </c>
      <c r="F61" s="257">
        <v>1</v>
      </c>
      <c r="G61" s="257" t="s">
        <v>749</v>
      </c>
    </row>
    <row r="62" spans="1:7" ht="32.25" thickBot="1">
      <c r="A62" s="263" t="s">
        <v>789</v>
      </c>
      <c r="B62" s="256" t="s">
        <v>790</v>
      </c>
      <c r="C62" s="257">
        <v>117.5</v>
      </c>
      <c r="D62" s="257">
        <v>84.6</v>
      </c>
      <c r="E62" s="257">
        <v>3</v>
      </c>
      <c r="F62" s="257">
        <v>6</v>
      </c>
      <c r="G62" s="257" t="s">
        <v>749</v>
      </c>
    </row>
    <row r="63" spans="1:7" ht="32.25" thickBot="1">
      <c r="A63" s="263" t="s">
        <v>791</v>
      </c>
      <c r="B63" s="256" t="s">
        <v>792</v>
      </c>
      <c r="C63" s="257">
        <v>277.5</v>
      </c>
      <c r="D63" s="257">
        <v>210.5</v>
      </c>
      <c r="E63" s="257">
        <v>5</v>
      </c>
      <c r="F63" s="257">
        <v>13</v>
      </c>
      <c r="G63" s="257" t="s">
        <v>749</v>
      </c>
    </row>
    <row r="64" spans="1:7" ht="32.25" thickBot="1">
      <c r="A64" s="263" t="s">
        <v>793</v>
      </c>
      <c r="B64" s="256" t="s">
        <v>794</v>
      </c>
      <c r="C64" s="257">
        <v>143.4</v>
      </c>
      <c r="D64" s="257">
        <v>94.2</v>
      </c>
      <c r="E64" s="257">
        <v>2</v>
      </c>
      <c r="F64" s="257">
        <v>3</v>
      </c>
      <c r="G64" s="257" t="s">
        <v>749</v>
      </c>
    </row>
    <row r="65" spans="1:7" ht="32.25" thickBot="1">
      <c r="A65" s="263" t="s">
        <v>795</v>
      </c>
      <c r="B65" s="256" t="s">
        <v>796</v>
      </c>
      <c r="C65" s="257">
        <v>95.9</v>
      </c>
      <c r="D65" s="257">
        <v>53.2</v>
      </c>
      <c r="E65" s="257">
        <v>3</v>
      </c>
      <c r="F65" s="257">
        <v>6</v>
      </c>
      <c r="G65" s="257" t="s">
        <v>749</v>
      </c>
    </row>
    <row r="66" spans="1:7" ht="32.25" thickBot="1">
      <c r="A66" s="263" t="s">
        <v>797</v>
      </c>
      <c r="B66" s="256" t="s">
        <v>798</v>
      </c>
      <c r="C66" s="257">
        <v>110.1</v>
      </c>
      <c r="D66" s="257">
        <v>82</v>
      </c>
      <c r="E66" s="257">
        <v>3</v>
      </c>
      <c r="F66" s="257">
        <v>9</v>
      </c>
      <c r="G66" s="257" t="s">
        <v>749</v>
      </c>
    </row>
    <row r="67" spans="1:7" ht="32.25" thickBot="1">
      <c r="A67" s="263" t="s">
        <v>799</v>
      </c>
      <c r="B67" s="256" t="s">
        <v>800</v>
      </c>
      <c r="C67" s="257">
        <v>3679</v>
      </c>
      <c r="D67" s="257">
        <v>2418.8000000000002</v>
      </c>
      <c r="E67" s="257">
        <v>80</v>
      </c>
      <c r="F67" s="257">
        <v>195</v>
      </c>
      <c r="G67" s="257" t="s">
        <v>768</v>
      </c>
    </row>
    <row r="68" spans="1:7" ht="32.25" thickBot="1">
      <c r="A68" s="263" t="s">
        <v>801</v>
      </c>
      <c r="B68" s="256" t="s">
        <v>802</v>
      </c>
      <c r="C68" s="257">
        <v>3681.9</v>
      </c>
      <c r="D68" s="257">
        <v>2450.8000000000002</v>
      </c>
      <c r="E68" s="257">
        <v>82</v>
      </c>
      <c r="F68" s="257">
        <v>189</v>
      </c>
      <c r="G68" s="257" t="s">
        <v>768</v>
      </c>
    </row>
    <row r="69" spans="1:7" ht="16.5" thickBot="1">
      <c r="A69" s="263"/>
      <c r="B69" s="269" t="s">
        <v>534</v>
      </c>
      <c r="C69" s="264">
        <v>14132.1</v>
      </c>
      <c r="D69" s="264">
        <v>9357</v>
      </c>
      <c r="E69" s="264">
        <v>307</v>
      </c>
      <c r="F69" s="264">
        <v>744</v>
      </c>
      <c r="G69" s="257"/>
    </row>
    <row r="70" spans="1:7" ht="24.75" customHeight="1" thickBot="1">
      <c r="A70" s="842" t="s">
        <v>803</v>
      </c>
      <c r="B70" s="843"/>
      <c r="C70" s="843"/>
      <c r="D70" s="843"/>
      <c r="E70" s="843"/>
      <c r="F70" s="843"/>
      <c r="G70" s="844"/>
    </row>
    <row r="71" spans="1:7" ht="32.25" thickBot="1">
      <c r="A71" s="263" t="s">
        <v>804</v>
      </c>
      <c r="B71" s="256" t="s">
        <v>805</v>
      </c>
      <c r="C71" s="257">
        <v>1434.3</v>
      </c>
      <c r="D71" s="257">
        <v>966.6</v>
      </c>
      <c r="E71" s="257">
        <v>38</v>
      </c>
      <c r="F71" s="257">
        <v>75</v>
      </c>
      <c r="G71" s="257" t="s">
        <v>768</v>
      </c>
    </row>
    <row r="72" spans="1:7" ht="32.25" thickBot="1">
      <c r="A72" s="263" t="s">
        <v>806</v>
      </c>
      <c r="B72" s="256" t="s">
        <v>807</v>
      </c>
      <c r="C72" s="257">
        <v>97.3</v>
      </c>
      <c r="D72" s="257">
        <v>72.3</v>
      </c>
      <c r="E72" s="257">
        <v>2</v>
      </c>
      <c r="F72" s="257">
        <v>6</v>
      </c>
      <c r="G72" s="257" t="s">
        <v>749</v>
      </c>
    </row>
    <row r="73" spans="1:7" ht="32.25" thickBot="1">
      <c r="A73" s="263" t="s">
        <v>808</v>
      </c>
      <c r="B73" s="256" t="s">
        <v>809</v>
      </c>
      <c r="C73" s="257">
        <v>199</v>
      </c>
      <c r="D73" s="257">
        <v>142.1</v>
      </c>
      <c r="E73" s="257">
        <v>4</v>
      </c>
      <c r="F73" s="257">
        <v>17</v>
      </c>
      <c r="G73" s="257" t="s">
        <v>749</v>
      </c>
    </row>
    <row r="74" spans="1:7" ht="32.25" thickBot="1">
      <c r="A74" s="263" t="s">
        <v>810</v>
      </c>
      <c r="B74" s="256" t="s">
        <v>811</v>
      </c>
      <c r="C74" s="257">
        <v>225.1</v>
      </c>
      <c r="D74" s="257">
        <v>147.6</v>
      </c>
      <c r="E74" s="257">
        <v>6</v>
      </c>
      <c r="F74" s="257">
        <v>17</v>
      </c>
      <c r="G74" s="257" t="s">
        <v>812</v>
      </c>
    </row>
    <row r="75" spans="1:7" ht="32.25" thickBot="1">
      <c r="A75" s="263" t="s">
        <v>813</v>
      </c>
      <c r="B75" s="256" t="s">
        <v>814</v>
      </c>
      <c r="C75" s="257">
        <v>434.4</v>
      </c>
      <c r="D75" s="257">
        <v>296.89999999999998</v>
      </c>
      <c r="E75" s="257">
        <v>7</v>
      </c>
      <c r="F75" s="257">
        <v>8</v>
      </c>
      <c r="G75" s="257" t="s">
        <v>812</v>
      </c>
    </row>
    <row r="76" spans="1:7" ht="32.25" thickBot="1">
      <c r="A76" s="263" t="s">
        <v>815</v>
      </c>
      <c r="B76" s="256" t="s">
        <v>816</v>
      </c>
      <c r="C76" s="257">
        <v>381.5</v>
      </c>
      <c r="D76" s="257">
        <v>249.8</v>
      </c>
      <c r="E76" s="257">
        <v>8</v>
      </c>
      <c r="F76" s="257">
        <v>26</v>
      </c>
      <c r="G76" s="257" t="s">
        <v>768</v>
      </c>
    </row>
    <row r="77" spans="1:7" ht="32.25" thickBot="1">
      <c r="A77" s="263" t="s">
        <v>817</v>
      </c>
      <c r="B77" s="256" t="s">
        <v>818</v>
      </c>
      <c r="C77" s="257">
        <v>449.7</v>
      </c>
      <c r="D77" s="257">
        <v>327.3</v>
      </c>
      <c r="E77" s="257">
        <v>14</v>
      </c>
      <c r="F77" s="257">
        <v>38</v>
      </c>
      <c r="G77" s="257" t="s">
        <v>768</v>
      </c>
    </row>
    <row r="78" spans="1:7" ht="32.25" thickBot="1">
      <c r="A78" s="263" t="s">
        <v>819</v>
      </c>
      <c r="B78" s="256" t="s">
        <v>820</v>
      </c>
      <c r="C78" s="257">
        <v>503.7</v>
      </c>
      <c r="D78" s="257">
        <v>330.1</v>
      </c>
      <c r="E78" s="257">
        <v>15</v>
      </c>
      <c r="F78" s="257">
        <v>34</v>
      </c>
      <c r="G78" s="257" t="s">
        <v>768</v>
      </c>
    </row>
    <row r="79" spans="1:7" ht="32.25" thickBot="1">
      <c r="A79" s="263" t="s">
        <v>821</v>
      </c>
      <c r="B79" s="256" t="s">
        <v>822</v>
      </c>
      <c r="C79" s="257">
        <v>497.7</v>
      </c>
      <c r="D79" s="257">
        <v>326.89999999999998</v>
      </c>
      <c r="E79" s="257">
        <v>12</v>
      </c>
      <c r="F79" s="257">
        <v>27</v>
      </c>
      <c r="G79" s="257" t="s">
        <v>768</v>
      </c>
    </row>
    <row r="80" spans="1:7" ht="32.25" thickBot="1">
      <c r="A80" s="263" t="s">
        <v>823</v>
      </c>
      <c r="B80" s="256" t="s">
        <v>824</v>
      </c>
      <c r="C80" s="257">
        <v>498.9</v>
      </c>
      <c r="D80" s="257">
        <v>322.89999999999998</v>
      </c>
      <c r="E80" s="257">
        <v>12</v>
      </c>
      <c r="F80" s="257">
        <v>25</v>
      </c>
      <c r="G80" s="257" t="s">
        <v>768</v>
      </c>
    </row>
    <row r="81" spans="1:7" ht="32.25" thickBot="1">
      <c r="A81" s="263" t="s">
        <v>825</v>
      </c>
      <c r="B81" s="256" t="s">
        <v>826</v>
      </c>
      <c r="C81" s="257">
        <v>112.8</v>
      </c>
      <c r="D81" s="257">
        <v>89.2</v>
      </c>
      <c r="E81" s="257">
        <v>3</v>
      </c>
      <c r="F81" s="257">
        <v>6</v>
      </c>
      <c r="G81" s="257" t="s">
        <v>812</v>
      </c>
    </row>
    <row r="82" spans="1:7" ht="32.25" thickBot="1">
      <c r="A82" s="263" t="s">
        <v>827</v>
      </c>
      <c r="B82" s="256" t="s">
        <v>828</v>
      </c>
      <c r="C82" s="257">
        <v>744.7</v>
      </c>
      <c r="D82" s="257">
        <v>571.4</v>
      </c>
      <c r="E82" s="257">
        <v>13</v>
      </c>
      <c r="F82" s="257">
        <v>30</v>
      </c>
      <c r="G82" s="257" t="s">
        <v>812</v>
      </c>
    </row>
    <row r="83" spans="1:7" ht="32.25" thickBot="1">
      <c r="A83" s="263" t="s">
        <v>829</v>
      </c>
      <c r="B83" s="256" t="s">
        <v>830</v>
      </c>
      <c r="C83" s="257">
        <v>139.9</v>
      </c>
      <c r="D83" s="257">
        <v>94.2</v>
      </c>
      <c r="E83" s="257">
        <v>3</v>
      </c>
      <c r="F83" s="257">
        <v>6</v>
      </c>
      <c r="G83" s="257" t="s">
        <v>812</v>
      </c>
    </row>
    <row r="84" spans="1:7" ht="32.25" thickBot="1">
      <c r="A84" s="263" t="s">
        <v>831</v>
      </c>
      <c r="B84" s="256" t="s">
        <v>832</v>
      </c>
      <c r="C84" s="257">
        <v>370</v>
      </c>
      <c r="D84" s="257">
        <v>242.1</v>
      </c>
      <c r="E84" s="257">
        <v>10</v>
      </c>
      <c r="F84" s="257">
        <v>32</v>
      </c>
      <c r="G84" s="257" t="s">
        <v>768</v>
      </c>
    </row>
    <row r="85" spans="1:7" ht="32.25" thickBot="1">
      <c r="A85" s="263" t="s">
        <v>833</v>
      </c>
      <c r="B85" s="256" t="s">
        <v>834</v>
      </c>
      <c r="C85" s="257">
        <v>520.5</v>
      </c>
      <c r="D85" s="257">
        <v>327.7</v>
      </c>
      <c r="E85" s="257">
        <v>10</v>
      </c>
      <c r="F85" s="257">
        <v>27</v>
      </c>
      <c r="G85" s="257" t="s">
        <v>768</v>
      </c>
    </row>
    <row r="86" spans="1:7" ht="32.25" thickBot="1">
      <c r="A86" s="263" t="s">
        <v>835</v>
      </c>
      <c r="B86" s="256" t="s">
        <v>836</v>
      </c>
      <c r="C86" s="257">
        <v>377</v>
      </c>
      <c r="D86" s="257">
        <v>295.39999999999998</v>
      </c>
      <c r="E86" s="257">
        <v>7</v>
      </c>
      <c r="F86" s="257">
        <v>28</v>
      </c>
      <c r="G86" s="257" t="s">
        <v>768</v>
      </c>
    </row>
    <row r="87" spans="1:7" ht="32.25" thickBot="1">
      <c r="A87" s="263" t="s">
        <v>837</v>
      </c>
      <c r="B87" s="256" t="s">
        <v>838</v>
      </c>
      <c r="C87" s="257">
        <v>374</v>
      </c>
      <c r="D87" s="257">
        <v>222.7</v>
      </c>
      <c r="E87" s="257">
        <v>10</v>
      </c>
      <c r="F87" s="257">
        <v>33</v>
      </c>
      <c r="G87" s="257" t="s">
        <v>768</v>
      </c>
    </row>
    <row r="88" spans="1:7" ht="32.25" thickBot="1">
      <c r="A88" s="263" t="s">
        <v>839</v>
      </c>
      <c r="B88" s="256" t="s">
        <v>840</v>
      </c>
      <c r="C88" s="257">
        <v>364.1</v>
      </c>
      <c r="D88" s="257">
        <v>237.7</v>
      </c>
      <c r="E88" s="257">
        <v>11</v>
      </c>
      <c r="F88" s="257">
        <v>25</v>
      </c>
      <c r="G88" s="257" t="s">
        <v>768</v>
      </c>
    </row>
    <row r="89" spans="1:7" ht="32.25" thickBot="1">
      <c r="A89" s="263" t="s">
        <v>841</v>
      </c>
      <c r="B89" s="256" t="s">
        <v>842</v>
      </c>
      <c r="C89" s="257">
        <v>367.6</v>
      </c>
      <c r="D89" s="257">
        <v>236.6</v>
      </c>
      <c r="E89" s="257">
        <v>10</v>
      </c>
      <c r="F89" s="257">
        <v>22</v>
      </c>
      <c r="G89" s="257" t="s">
        <v>768</v>
      </c>
    </row>
    <row r="90" spans="1:7" ht="32.25" thickBot="1">
      <c r="A90" s="263" t="s">
        <v>843</v>
      </c>
      <c r="B90" s="256" t="s">
        <v>844</v>
      </c>
      <c r="C90" s="257">
        <v>2147.3000000000002</v>
      </c>
      <c r="D90" s="257">
        <v>1057.0999999999999</v>
      </c>
      <c r="E90" s="257">
        <v>51</v>
      </c>
      <c r="F90" s="257">
        <v>130</v>
      </c>
      <c r="G90" s="257" t="s">
        <v>768</v>
      </c>
    </row>
    <row r="91" spans="1:7" ht="32.25" thickBot="1">
      <c r="A91" s="263" t="s">
        <v>845</v>
      </c>
      <c r="B91" s="256" t="s">
        <v>846</v>
      </c>
      <c r="C91" s="257">
        <v>1208.8</v>
      </c>
      <c r="D91" s="257">
        <v>837.6</v>
      </c>
      <c r="E91" s="257">
        <v>33</v>
      </c>
      <c r="F91" s="257">
        <v>82</v>
      </c>
      <c r="G91" s="257" t="s">
        <v>768</v>
      </c>
    </row>
    <row r="92" spans="1:7" ht="32.25" thickBot="1">
      <c r="A92" s="263" t="s">
        <v>847</v>
      </c>
      <c r="B92" s="256" t="s">
        <v>848</v>
      </c>
      <c r="C92" s="257">
        <v>486.9</v>
      </c>
      <c r="D92" s="257">
        <v>342.9</v>
      </c>
      <c r="E92" s="257">
        <v>11</v>
      </c>
      <c r="F92" s="257">
        <v>29</v>
      </c>
      <c r="G92" s="257" t="s">
        <v>768</v>
      </c>
    </row>
    <row r="93" spans="1:7" ht="16.5" thickBot="1">
      <c r="A93" s="348"/>
      <c r="B93" s="269" t="s">
        <v>534</v>
      </c>
      <c r="C93" s="264">
        <v>11935.2</v>
      </c>
      <c r="D93" s="264">
        <v>7737.1</v>
      </c>
      <c r="E93" s="264">
        <v>290</v>
      </c>
      <c r="F93" s="264">
        <v>723</v>
      </c>
      <c r="G93" s="270"/>
    </row>
    <row r="94" spans="1:7" ht="25.5" customHeight="1" thickBot="1">
      <c r="A94" s="842" t="s">
        <v>849</v>
      </c>
      <c r="B94" s="843"/>
      <c r="C94" s="843"/>
      <c r="D94" s="843"/>
      <c r="E94" s="843"/>
      <c r="F94" s="843"/>
      <c r="G94" s="844"/>
    </row>
    <row r="95" spans="1:7" ht="25.5" customHeight="1" thickBot="1">
      <c r="A95" s="263" t="s">
        <v>850</v>
      </c>
      <c r="B95" s="256" t="s">
        <v>851</v>
      </c>
      <c r="C95" s="257">
        <v>513.79999999999995</v>
      </c>
      <c r="D95" s="257">
        <v>335.3</v>
      </c>
      <c r="E95" s="257">
        <v>10</v>
      </c>
      <c r="F95" s="257">
        <v>24</v>
      </c>
      <c r="G95" s="257" t="s">
        <v>768</v>
      </c>
    </row>
    <row r="96" spans="1:7" ht="32.25" thickBot="1">
      <c r="A96" s="263" t="s">
        <v>852</v>
      </c>
      <c r="B96" s="256" t="s">
        <v>853</v>
      </c>
      <c r="C96" s="257">
        <v>509.6</v>
      </c>
      <c r="D96" s="257">
        <v>332.2</v>
      </c>
      <c r="E96" s="257">
        <v>11</v>
      </c>
      <c r="F96" s="257">
        <v>38</v>
      </c>
      <c r="G96" s="257" t="s">
        <v>768</v>
      </c>
    </row>
    <row r="97" spans="1:7" ht="32.25" thickBot="1">
      <c r="A97" s="263" t="s">
        <v>854</v>
      </c>
      <c r="B97" s="256" t="s">
        <v>855</v>
      </c>
      <c r="C97" s="257">
        <v>511.6</v>
      </c>
      <c r="D97" s="257">
        <v>332.2</v>
      </c>
      <c r="E97" s="257">
        <v>11</v>
      </c>
      <c r="F97" s="257">
        <v>25</v>
      </c>
      <c r="G97" s="257" t="s">
        <v>768</v>
      </c>
    </row>
    <row r="98" spans="1:7" ht="32.25" thickBot="1">
      <c r="A98" s="263" t="s">
        <v>856</v>
      </c>
      <c r="B98" s="256" t="s">
        <v>857</v>
      </c>
      <c r="C98" s="257">
        <v>504.1</v>
      </c>
      <c r="D98" s="257">
        <v>337.2</v>
      </c>
      <c r="E98" s="257">
        <v>11</v>
      </c>
      <c r="F98" s="257">
        <v>21</v>
      </c>
      <c r="G98" s="257" t="s">
        <v>768</v>
      </c>
    </row>
    <row r="99" spans="1:7" ht="32.25" thickBot="1">
      <c r="A99" s="263" t="s">
        <v>858</v>
      </c>
      <c r="B99" s="256" t="s">
        <v>859</v>
      </c>
      <c r="C99" s="257">
        <v>510.1</v>
      </c>
      <c r="D99" s="257">
        <v>331.4</v>
      </c>
      <c r="E99" s="257">
        <v>13</v>
      </c>
      <c r="F99" s="257">
        <v>33</v>
      </c>
      <c r="G99" s="257" t="s">
        <v>768</v>
      </c>
    </row>
    <row r="100" spans="1:7" ht="32.25" thickBot="1">
      <c r="A100" s="263" t="s">
        <v>860</v>
      </c>
      <c r="B100" s="256" t="s">
        <v>861</v>
      </c>
      <c r="C100" s="257">
        <v>510.6</v>
      </c>
      <c r="D100" s="257">
        <v>327.60000000000002</v>
      </c>
      <c r="E100" s="257">
        <v>14</v>
      </c>
      <c r="F100" s="257">
        <v>19</v>
      </c>
      <c r="G100" s="257" t="s">
        <v>768</v>
      </c>
    </row>
    <row r="101" spans="1:7" ht="32.25" thickBot="1">
      <c r="A101" s="263" t="s">
        <v>862</v>
      </c>
      <c r="B101" s="256" t="s">
        <v>863</v>
      </c>
      <c r="C101" s="257">
        <v>394.4</v>
      </c>
      <c r="D101" s="257">
        <v>226.6</v>
      </c>
      <c r="E101" s="257">
        <v>11</v>
      </c>
      <c r="F101" s="257">
        <v>18</v>
      </c>
      <c r="G101" s="257" t="s">
        <v>768</v>
      </c>
    </row>
    <row r="102" spans="1:7" ht="32.25" thickBot="1">
      <c r="A102" s="263" t="s">
        <v>864</v>
      </c>
      <c r="B102" s="256" t="s">
        <v>865</v>
      </c>
      <c r="C102" s="257">
        <v>223.6</v>
      </c>
      <c r="D102" s="257">
        <v>142</v>
      </c>
      <c r="E102" s="257">
        <v>4</v>
      </c>
      <c r="F102" s="257">
        <v>19</v>
      </c>
      <c r="G102" s="257" t="s">
        <v>768</v>
      </c>
    </row>
    <row r="103" spans="1:7" ht="32.25" thickBot="1">
      <c r="A103" s="263" t="s">
        <v>866</v>
      </c>
      <c r="B103" s="256" t="s">
        <v>867</v>
      </c>
      <c r="C103" s="257">
        <v>221.1</v>
      </c>
      <c r="D103" s="257">
        <v>149.4</v>
      </c>
      <c r="E103" s="257">
        <v>7</v>
      </c>
      <c r="F103" s="257">
        <v>22</v>
      </c>
      <c r="G103" s="257" t="s">
        <v>768</v>
      </c>
    </row>
    <row r="104" spans="1:7" ht="32.25" thickBot="1">
      <c r="A104" s="263" t="s">
        <v>868</v>
      </c>
      <c r="B104" s="256" t="s">
        <v>869</v>
      </c>
      <c r="C104" s="257">
        <v>1451.3</v>
      </c>
      <c r="D104" s="257">
        <v>943.5</v>
      </c>
      <c r="E104" s="257">
        <v>35</v>
      </c>
      <c r="F104" s="257">
        <v>75</v>
      </c>
      <c r="G104" s="257" t="s">
        <v>768</v>
      </c>
    </row>
    <row r="105" spans="1:7" ht="32.25" thickBot="1">
      <c r="A105" s="263" t="s">
        <v>870</v>
      </c>
      <c r="B105" s="256" t="s">
        <v>871</v>
      </c>
      <c r="C105" s="257">
        <v>271.7</v>
      </c>
      <c r="D105" s="257">
        <v>151.19999999999999</v>
      </c>
      <c r="E105" s="257">
        <v>6</v>
      </c>
      <c r="F105" s="257">
        <v>18</v>
      </c>
      <c r="G105" s="257" t="s">
        <v>768</v>
      </c>
    </row>
    <row r="106" spans="1:7" ht="32.25" thickBot="1">
      <c r="A106" s="263" t="s">
        <v>872</v>
      </c>
      <c r="B106" s="256" t="s">
        <v>873</v>
      </c>
      <c r="C106" s="257">
        <v>434.5</v>
      </c>
      <c r="D106" s="257">
        <v>216.4</v>
      </c>
      <c r="E106" s="257">
        <v>6</v>
      </c>
      <c r="F106" s="257">
        <v>13</v>
      </c>
      <c r="G106" s="257" t="s">
        <v>768</v>
      </c>
    </row>
    <row r="107" spans="1:7" ht="32.25" thickBot="1">
      <c r="A107" s="263" t="s">
        <v>874</v>
      </c>
      <c r="B107" s="256" t="s">
        <v>875</v>
      </c>
      <c r="C107" s="257">
        <v>230.1</v>
      </c>
      <c r="D107" s="257">
        <v>159.69999999999999</v>
      </c>
      <c r="E107" s="257">
        <v>1</v>
      </c>
      <c r="F107" s="257">
        <v>1</v>
      </c>
      <c r="G107" s="257" t="s">
        <v>812</v>
      </c>
    </row>
    <row r="108" spans="1:7" ht="32.25" thickBot="1">
      <c r="A108" s="263" t="s">
        <v>876</v>
      </c>
      <c r="B108" s="256" t="s">
        <v>877</v>
      </c>
      <c r="C108" s="257">
        <v>119.3</v>
      </c>
      <c r="D108" s="257">
        <v>85.9</v>
      </c>
      <c r="E108" s="257">
        <v>2</v>
      </c>
      <c r="F108" s="257">
        <v>4</v>
      </c>
      <c r="G108" s="257" t="s">
        <v>812</v>
      </c>
    </row>
    <row r="109" spans="1:7" ht="32.25" thickBot="1">
      <c r="A109" s="263" t="s">
        <v>878</v>
      </c>
      <c r="B109" s="256" t="s">
        <v>879</v>
      </c>
      <c r="C109" s="257">
        <v>173.1</v>
      </c>
      <c r="D109" s="257">
        <v>130.6</v>
      </c>
      <c r="E109" s="257">
        <v>2</v>
      </c>
      <c r="F109" s="257">
        <v>14</v>
      </c>
      <c r="G109" s="257" t="s">
        <v>812</v>
      </c>
    </row>
    <row r="110" spans="1:7" ht="32.25" thickBot="1">
      <c r="A110" s="263" t="s">
        <v>880</v>
      </c>
      <c r="B110" s="256" t="s">
        <v>881</v>
      </c>
      <c r="C110" s="257">
        <v>161.6</v>
      </c>
      <c r="D110" s="257">
        <v>122.6</v>
      </c>
      <c r="E110" s="257">
        <v>3</v>
      </c>
      <c r="F110" s="257">
        <v>6</v>
      </c>
      <c r="G110" s="257" t="s">
        <v>812</v>
      </c>
    </row>
    <row r="111" spans="1:7" ht="16.5" thickBot="1">
      <c r="A111" s="263"/>
      <c r="B111" s="269" t="s">
        <v>534</v>
      </c>
      <c r="C111" s="264">
        <v>6740.5</v>
      </c>
      <c r="D111" s="264">
        <v>4323.8</v>
      </c>
      <c r="E111" s="264">
        <v>147</v>
      </c>
      <c r="F111" s="264">
        <v>355</v>
      </c>
      <c r="G111" s="257"/>
    </row>
    <row r="112" spans="1:7" ht="29.25" customHeight="1" thickBot="1">
      <c r="A112" s="842" t="s">
        <v>882</v>
      </c>
      <c r="B112" s="843"/>
      <c r="C112" s="843"/>
      <c r="D112" s="843"/>
      <c r="E112" s="843"/>
      <c r="F112" s="843"/>
      <c r="G112" s="844"/>
    </row>
    <row r="113" spans="1:7" ht="29.25" customHeight="1" thickBot="1">
      <c r="A113" s="263" t="s">
        <v>883</v>
      </c>
      <c r="B113" s="256" t="s">
        <v>884</v>
      </c>
      <c r="C113" s="257">
        <v>289.7</v>
      </c>
      <c r="D113" s="257">
        <v>191.7</v>
      </c>
      <c r="E113" s="257">
        <v>3</v>
      </c>
      <c r="F113" s="257">
        <v>6</v>
      </c>
      <c r="G113" s="257" t="s">
        <v>812</v>
      </c>
    </row>
    <row r="114" spans="1:7" ht="32.25" thickBot="1">
      <c r="A114" s="263" t="s">
        <v>885</v>
      </c>
      <c r="B114" s="256" t="s">
        <v>886</v>
      </c>
      <c r="C114" s="257">
        <v>330.1</v>
      </c>
      <c r="D114" s="257">
        <v>204.8</v>
      </c>
      <c r="E114" s="257">
        <v>8</v>
      </c>
      <c r="F114" s="257">
        <v>17</v>
      </c>
      <c r="G114" s="257" t="s">
        <v>812</v>
      </c>
    </row>
    <row r="115" spans="1:7" ht="32.25" thickBot="1">
      <c r="A115" s="263" t="s">
        <v>887</v>
      </c>
      <c r="B115" s="256" t="s">
        <v>888</v>
      </c>
      <c r="C115" s="257">
        <v>534.1</v>
      </c>
      <c r="D115" s="257">
        <v>429.8</v>
      </c>
      <c r="E115" s="257">
        <v>15</v>
      </c>
      <c r="F115" s="257">
        <v>38</v>
      </c>
      <c r="G115" s="257" t="s">
        <v>812</v>
      </c>
    </row>
    <row r="116" spans="1:7" ht="32.25" thickBot="1">
      <c r="A116" s="263" t="s">
        <v>889</v>
      </c>
      <c r="B116" s="256" t="s">
        <v>890</v>
      </c>
      <c r="C116" s="257">
        <v>520.20000000000005</v>
      </c>
      <c r="D116" s="257">
        <v>438.4</v>
      </c>
      <c r="E116" s="257">
        <v>12</v>
      </c>
      <c r="F116" s="257">
        <v>28</v>
      </c>
      <c r="G116" s="257" t="s">
        <v>812</v>
      </c>
    </row>
    <row r="117" spans="1:7" ht="16.5" thickBot="1">
      <c r="A117" s="263"/>
      <c r="B117" s="269" t="s">
        <v>534</v>
      </c>
      <c r="C117" s="264">
        <v>1674.1</v>
      </c>
      <c r="D117" s="264">
        <v>1264.7</v>
      </c>
      <c r="E117" s="264">
        <v>38</v>
      </c>
      <c r="F117" s="264">
        <v>89</v>
      </c>
      <c r="G117" s="257"/>
    </row>
    <row r="118" spans="1:7" ht="16.5" thickBot="1">
      <c r="A118" s="893" t="s">
        <v>730</v>
      </c>
      <c r="B118" s="894"/>
      <c r="C118" s="264">
        <v>36530.9</v>
      </c>
      <c r="D118" s="264">
        <v>24020</v>
      </c>
      <c r="E118" s="264">
        <v>826</v>
      </c>
      <c r="F118" s="264">
        <v>2007</v>
      </c>
      <c r="G118" s="264"/>
    </row>
    <row r="119" spans="1:7" ht="19.5" customHeight="1" thickBot="1">
      <c r="A119" s="842" t="s">
        <v>735</v>
      </c>
      <c r="B119" s="843"/>
      <c r="C119" s="843"/>
      <c r="D119" s="843"/>
      <c r="E119" s="843"/>
      <c r="F119" s="843"/>
      <c r="G119" s="844"/>
    </row>
    <row r="120" spans="1:7" ht="23.25" customHeight="1" thickBot="1">
      <c r="A120" s="842" t="s">
        <v>891</v>
      </c>
      <c r="B120" s="843"/>
      <c r="C120" s="843"/>
      <c r="D120" s="843"/>
      <c r="E120" s="843"/>
      <c r="F120" s="843"/>
      <c r="G120" s="844"/>
    </row>
    <row r="121" spans="1:7" ht="32.25" thickBot="1">
      <c r="A121" s="271" t="s">
        <v>892</v>
      </c>
      <c r="B121" s="256" t="s">
        <v>893</v>
      </c>
      <c r="C121" s="257">
        <v>214.4</v>
      </c>
      <c r="D121" s="257">
        <v>67.2</v>
      </c>
      <c r="E121" s="257">
        <v>2</v>
      </c>
      <c r="F121" s="257">
        <v>9</v>
      </c>
      <c r="G121" s="257" t="s">
        <v>894</v>
      </c>
    </row>
    <row r="122" spans="1:7" ht="32.25" thickBot="1">
      <c r="A122" s="271" t="s">
        <v>895</v>
      </c>
      <c r="B122" s="256" t="s">
        <v>896</v>
      </c>
      <c r="C122" s="257">
        <v>235.7</v>
      </c>
      <c r="D122" s="257">
        <v>204.6</v>
      </c>
      <c r="E122" s="257">
        <v>7</v>
      </c>
      <c r="F122" s="257">
        <v>15</v>
      </c>
      <c r="G122" s="257" t="s">
        <v>768</v>
      </c>
    </row>
    <row r="123" spans="1:7" ht="16.5" thickBot="1">
      <c r="A123" s="271"/>
      <c r="B123" s="272" t="s">
        <v>897</v>
      </c>
      <c r="C123" s="264">
        <v>450.1</v>
      </c>
      <c r="D123" s="264">
        <v>271.8</v>
      </c>
      <c r="E123" s="264">
        <v>9</v>
      </c>
      <c r="F123" s="264">
        <v>24</v>
      </c>
      <c r="G123" s="264"/>
    </row>
    <row r="124" spans="1:7" ht="26.25" customHeight="1" thickBot="1">
      <c r="A124" s="839" t="s">
        <v>898</v>
      </c>
      <c r="B124" s="840"/>
      <c r="C124" s="840"/>
      <c r="D124" s="840"/>
      <c r="E124" s="840"/>
      <c r="F124" s="840"/>
      <c r="G124" s="841"/>
    </row>
    <row r="125" spans="1:7" ht="26.25" customHeight="1" thickBot="1">
      <c r="A125" s="842" t="s">
        <v>891</v>
      </c>
      <c r="B125" s="843"/>
      <c r="C125" s="843"/>
      <c r="D125" s="843"/>
      <c r="E125" s="843"/>
      <c r="F125" s="843"/>
      <c r="G125" s="844"/>
    </row>
    <row r="126" spans="1:7" ht="32.25" thickBot="1">
      <c r="A126" s="271" t="s">
        <v>899</v>
      </c>
      <c r="B126" s="256" t="s">
        <v>900</v>
      </c>
      <c r="C126" s="257">
        <v>100.6</v>
      </c>
      <c r="D126" s="257">
        <v>72.7</v>
      </c>
      <c r="E126" s="257">
        <v>2</v>
      </c>
      <c r="F126" s="257">
        <v>7</v>
      </c>
      <c r="G126" s="257" t="s">
        <v>901</v>
      </c>
    </row>
    <row r="127" spans="1:7" ht="32.25" thickBot="1">
      <c r="A127" s="271" t="s">
        <v>902</v>
      </c>
      <c r="B127" s="256" t="s">
        <v>903</v>
      </c>
      <c r="C127" s="257">
        <v>93.9</v>
      </c>
      <c r="D127" s="257">
        <v>62.5</v>
      </c>
      <c r="E127" s="257">
        <v>3</v>
      </c>
      <c r="F127" s="257">
        <v>7</v>
      </c>
      <c r="G127" s="257" t="s">
        <v>901</v>
      </c>
    </row>
    <row r="128" spans="1:7" ht="32.25" thickBot="1">
      <c r="A128" s="271" t="s">
        <v>904</v>
      </c>
      <c r="B128" s="256" t="s">
        <v>905</v>
      </c>
      <c r="C128" s="257">
        <v>473.6</v>
      </c>
      <c r="D128" s="257">
        <v>282</v>
      </c>
      <c r="E128" s="257">
        <v>9</v>
      </c>
      <c r="F128" s="257">
        <v>22</v>
      </c>
      <c r="G128" s="257" t="s">
        <v>901</v>
      </c>
    </row>
    <row r="129" spans="1:7" ht="21.75" customHeight="1" thickBot="1">
      <c r="A129" s="842" t="s">
        <v>803</v>
      </c>
      <c r="B129" s="843"/>
      <c r="C129" s="843"/>
      <c r="D129" s="843"/>
      <c r="E129" s="843"/>
      <c r="F129" s="843"/>
      <c r="G129" s="844"/>
    </row>
    <row r="130" spans="1:7" ht="32.25" thickBot="1">
      <c r="A130" s="271" t="s">
        <v>906</v>
      </c>
      <c r="B130" s="256" t="s">
        <v>907</v>
      </c>
      <c r="C130" s="257">
        <v>112.3</v>
      </c>
      <c r="D130" s="257">
        <v>71.900000000000006</v>
      </c>
      <c r="E130" s="257">
        <v>2</v>
      </c>
      <c r="F130" s="257">
        <v>3</v>
      </c>
      <c r="G130" s="257" t="s">
        <v>901</v>
      </c>
    </row>
    <row r="131" spans="1:7" ht="32.25" thickBot="1">
      <c r="A131" s="271" t="s">
        <v>904</v>
      </c>
      <c r="B131" s="256" t="s">
        <v>908</v>
      </c>
      <c r="C131" s="257">
        <v>72.900000000000006</v>
      </c>
      <c r="D131" s="257">
        <v>47.7</v>
      </c>
      <c r="E131" s="257">
        <v>2</v>
      </c>
      <c r="F131" s="257">
        <v>7</v>
      </c>
      <c r="G131" s="257" t="s">
        <v>901</v>
      </c>
    </row>
    <row r="132" spans="1:7" ht="32.25" thickBot="1">
      <c r="A132" s="271" t="s">
        <v>909</v>
      </c>
      <c r="B132" s="256" t="s">
        <v>910</v>
      </c>
      <c r="C132" s="257">
        <v>81.099999999999994</v>
      </c>
      <c r="D132" s="257">
        <v>63.8</v>
      </c>
      <c r="E132" s="257">
        <v>2</v>
      </c>
      <c r="F132" s="257">
        <v>6</v>
      </c>
      <c r="G132" s="257" t="s">
        <v>901</v>
      </c>
    </row>
    <row r="133" spans="1:7" ht="16.5" thickBot="1">
      <c r="A133" s="271"/>
      <c r="B133" s="272" t="s">
        <v>911</v>
      </c>
      <c r="C133" s="264">
        <v>934.4</v>
      </c>
      <c r="D133" s="264">
        <v>600.6</v>
      </c>
      <c r="E133" s="264">
        <v>21</v>
      </c>
      <c r="F133" s="264">
        <v>51</v>
      </c>
      <c r="G133" s="264"/>
    </row>
    <row r="134" spans="1:7" ht="16.5" thickBot="1">
      <c r="A134" s="845" t="s">
        <v>744</v>
      </c>
      <c r="B134" s="846"/>
      <c r="C134" s="264">
        <v>37915.4</v>
      </c>
      <c r="D134" s="264">
        <v>24892.400000000001</v>
      </c>
      <c r="E134" s="264">
        <v>856</v>
      </c>
      <c r="F134" s="264">
        <v>2082</v>
      </c>
      <c r="G134" s="264"/>
    </row>
    <row r="137" spans="1:7" ht="46.5" customHeight="1">
      <c r="A137" s="889" t="s">
        <v>913</v>
      </c>
      <c r="B137" s="889"/>
      <c r="C137" s="889"/>
      <c r="D137" s="889"/>
      <c r="E137" s="889"/>
      <c r="F137" s="889"/>
      <c r="G137" s="889"/>
    </row>
    <row r="138" spans="1:7" ht="15.75" thickBot="1"/>
    <row r="139" spans="1:7" ht="63" customHeight="1" thickBot="1">
      <c r="A139" s="881" t="s">
        <v>56</v>
      </c>
      <c r="B139" s="883" t="s">
        <v>714</v>
      </c>
      <c r="C139" s="885" t="s">
        <v>914</v>
      </c>
      <c r="D139" s="886"/>
    </row>
    <row r="140" spans="1:7" ht="16.5" thickBot="1">
      <c r="A140" s="882"/>
      <c r="B140" s="884"/>
      <c r="C140" s="264" t="s">
        <v>718</v>
      </c>
      <c r="D140" s="264" t="s">
        <v>719</v>
      </c>
    </row>
    <row r="141" spans="1:7" ht="16.5" thickBot="1">
      <c r="A141" s="854" t="s">
        <v>915</v>
      </c>
      <c r="B141" s="855"/>
      <c r="C141" s="856"/>
      <c r="D141" s="257"/>
    </row>
    <row r="142" spans="1:7" ht="15.75">
      <c r="A142" s="866" t="s">
        <v>722</v>
      </c>
      <c r="B142" s="868"/>
      <c r="C142" s="259"/>
      <c r="D142" s="259"/>
    </row>
    <row r="143" spans="1:7" ht="22.5" customHeight="1">
      <c r="A143" s="194" t="s">
        <v>124</v>
      </c>
      <c r="B143" s="189" t="s">
        <v>916</v>
      </c>
      <c r="C143" s="200">
        <v>191.8</v>
      </c>
      <c r="D143" s="200">
        <v>135.19999999999999</v>
      </c>
    </row>
    <row r="144" spans="1:7" ht="22.5" customHeight="1">
      <c r="A144" s="194" t="s">
        <v>127</v>
      </c>
      <c r="B144" s="189" t="s">
        <v>917</v>
      </c>
      <c r="C144" s="200">
        <v>51.3</v>
      </c>
      <c r="D144" s="200">
        <v>26.1</v>
      </c>
    </row>
    <row r="145" spans="1:4">
      <c r="A145" s="835" t="s">
        <v>132</v>
      </c>
      <c r="B145" s="887" t="s">
        <v>931</v>
      </c>
      <c r="C145" s="888">
        <v>359.8</v>
      </c>
      <c r="D145" s="888">
        <v>218.2</v>
      </c>
    </row>
    <row r="146" spans="1:4">
      <c r="A146" s="835"/>
      <c r="B146" s="887"/>
      <c r="C146" s="888"/>
      <c r="D146" s="888"/>
    </row>
    <row r="147" spans="1:4" ht="15.75">
      <c r="A147" s="194" t="s">
        <v>136</v>
      </c>
      <c r="B147" s="189" t="s">
        <v>748</v>
      </c>
      <c r="C147" s="200">
        <v>372.5</v>
      </c>
      <c r="D147" s="200">
        <v>247.7</v>
      </c>
    </row>
    <row r="148" spans="1:4" ht="15.75">
      <c r="A148" s="194" t="s">
        <v>139</v>
      </c>
      <c r="B148" s="189" t="s">
        <v>750</v>
      </c>
      <c r="C148" s="200">
        <v>135</v>
      </c>
      <c r="D148" s="200">
        <v>81.5</v>
      </c>
    </row>
    <row r="149" spans="1:4" ht="15.75">
      <c r="A149" s="194" t="s">
        <v>728</v>
      </c>
      <c r="B149" s="189" t="s">
        <v>751</v>
      </c>
      <c r="C149" s="200">
        <v>416.7</v>
      </c>
      <c r="D149" s="200">
        <v>287.5</v>
      </c>
    </row>
    <row r="150" spans="1:4" ht="31.5">
      <c r="A150" s="194" t="s">
        <v>732</v>
      </c>
      <c r="B150" s="189" t="s">
        <v>932</v>
      </c>
      <c r="C150" s="200">
        <v>124</v>
      </c>
      <c r="D150" s="200">
        <v>86.4</v>
      </c>
    </row>
    <row r="151" spans="1:4" ht="15.75">
      <c r="A151" s="194" t="s">
        <v>736</v>
      </c>
      <c r="B151" s="189" t="s">
        <v>753</v>
      </c>
      <c r="C151" s="200">
        <v>577.20000000000005</v>
      </c>
      <c r="D151" s="200">
        <v>389.2</v>
      </c>
    </row>
    <row r="152" spans="1:4" ht="31.5">
      <c r="A152" s="194" t="s">
        <v>738</v>
      </c>
      <c r="B152" s="189" t="s">
        <v>754</v>
      </c>
      <c r="C152" s="200">
        <v>423.6</v>
      </c>
      <c r="D152" s="200">
        <v>245.1</v>
      </c>
    </row>
    <row r="153" spans="1:4" ht="15.75">
      <c r="A153" s="872" t="s">
        <v>730</v>
      </c>
      <c r="B153" s="873"/>
      <c r="C153" s="273">
        <v>2651.9</v>
      </c>
      <c r="D153" s="273">
        <v>1716.9</v>
      </c>
    </row>
    <row r="154" spans="1:4" ht="15.75">
      <c r="A154" s="853" t="s">
        <v>731</v>
      </c>
      <c r="B154" s="853"/>
      <c r="C154" s="200"/>
      <c r="D154" s="200"/>
    </row>
    <row r="155" spans="1:4" ht="15.75">
      <c r="A155" s="194" t="s">
        <v>740</v>
      </c>
      <c r="B155" s="193" t="s">
        <v>733</v>
      </c>
      <c r="C155" s="200">
        <v>473.8</v>
      </c>
      <c r="D155" s="200">
        <v>430.4</v>
      </c>
    </row>
    <row r="156" spans="1:4" ht="15.75">
      <c r="A156" s="874" t="s">
        <v>918</v>
      </c>
      <c r="B156" s="875"/>
      <c r="C156" s="273">
        <v>473.8</v>
      </c>
      <c r="D156" s="273">
        <v>430.4</v>
      </c>
    </row>
    <row r="157" spans="1:4" ht="15.75">
      <c r="A157" s="853" t="s">
        <v>735</v>
      </c>
      <c r="B157" s="853"/>
      <c r="C157" s="200"/>
      <c r="D157" s="200"/>
    </row>
    <row r="158" spans="1:4" ht="15.75">
      <c r="A158" s="194" t="s">
        <v>760</v>
      </c>
      <c r="B158" s="193" t="s">
        <v>737</v>
      </c>
      <c r="C158" s="200">
        <v>210.1</v>
      </c>
      <c r="D158" s="200">
        <v>210.1</v>
      </c>
    </row>
    <row r="159" spans="1:4" ht="31.5">
      <c r="A159" s="194" t="s">
        <v>762</v>
      </c>
      <c r="B159" s="189" t="s">
        <v>893</v>
      </c>
      <c r="C159" s="200">
        <v>214.4</v>
      </c>
      <c r="D159" s="200">
        <v>67.2</v>
      </c>
    </row>
    <row r="160" spans="1:4" ht="16.5" thickBot="1">
      <c r="A160" s="877" t="s">
        <v>743</v>
      </c>
      <c r="B160" s="878"/>
      <c r="C160" s="205">
        <v>424.5</v>
      </c>
      <c r="D160" s="205">
        <v>277.3</v>
      </c>
    </row>
    <row r="161" spans="1:4" ht="15.75">
      <c r="A161" s="879" t="s">
        <v>919</v>
      </c>
      <c r="B161" s="880"/>
      <c r="C161" s="204">
        <v>3550.2</v>
      </c>
      <c r="D161" s="204">
        <v>2424.6</v>
      </c>
    </row>
    <row r="162" spans="1:4" ht="15.75">
      <c r="A162" s="853" t="s">
        <v>920</v>
      </c>
      <c r="B162" s="853"/>
      <c r="C162" s="853"/>
      <c r="D162" s="853"/>
    </row>
    <row r="163" spans="1:4" ht="15.75">
      <c r="A163" s="835" t="s">
        <v>722</v>
      </c>
      <c r="B163" s="835"/>
      <c r="C163" s="200"/>
      <c r="D163" s="200"/>
    </row>
    <row r="164" spans="1:4" ht="15.75">
      <c r="A164" s="194" t="s">
        <v>764</v>
      </c>
      <c r="B164" s="189" t="s">
        <v>756</v>
      </c>
      <c r="C164" s="200">
        <v>279.7</v>
      </c>
      <c r="D164" s="200">
        <v>171</v>
      </c>
    </row>
    <row r="165" spans="1:4" ht="15.75">
      <c r="A165" s="194" t="s">
        <v>766</v>
      </c>
      <c r="B165" s="189" t="s">
        <v>757</v>
      </c>
      <c r="C165" s="200">
        <v>111.9</v>
      </c>
      <c r="D165" s="200">
        <v>61.9</v>
      </c>
    </row>
    <row r="166" spans="1:4" ht="15.75">
      <c r="A166" s="194" t="s">
        <v>769</v>
      </c>
      <c r="B166" s="189" t="s">
        <v>758</v>
      </c>
      <c r="C166" s="200">
        <v>112.6</v>
      </c>
      <c r="D166" s="200">
        <v>85.7</v>
      </c>
    </row>
    <row r="167" spans="1:4" ht="15.75">
      <c r="A167" s="194" t="s">
        <v>771</v>
      </c>
      <c r="B167" s="189" t="s">
        <v>759</v>
      </c>
      <c r="C167" s="200">
        <v>127.2</v>
      </c>
      <c r="D167" s="200">
        <v>104.4</v>
      </c>
    </row>
    <row r="168" spans="1:4" ht="15.75">
      <c r="A168" s="194" t="s">
        <v>773</v>
      </c>
      <c r="B168" s="189" t="s">
        <v>761</v>
      </c>
      <c r="C168" s="200">
        <v>456.3</v>
      </c>
      <c r="D168" s="200">
        <v>333.4</v>
      </c>
    </row>
    <row r="169" spans="1:4" ht="15.75">
      <c r="A169" s="194" t="s">
        <v>775</v>
      </c>
      <c r="B169" s="189" t="s">
        <v>763</v>
      </c>
      <c r="C169" s="200">
        <v>134.30000000000001</v>
      </c>
      <c r="D169" s="200">
        <v>95.6</v>
      </c>
    </row>
    <row r="170" spans="1:4" ht="15.75">
      <c r="A170" s="194" t="s">
        <v>777</v>
      </c>
      <c r="B170" s="189" t="s">
        <v>765</v>
      </c>
      <c r="C170" s="200">
        <v>286.10000000000002</v>
      </c>
      <c r="D170" s="200">
        <v>173.8</v>
      </c>
    </row>
    <row r="171" spans="1:4" ht="15.75">
      <c r="A171" s="874" t="s">
        <v>730</v>
      </c>
      <c r="B171" s="875"/>
      <c r="C171" s="273">
        <v>1508.1</v>
      </c>
      <c r="D171" s="273">
        <v>1025.8</v>
      </c>
    </row>
    <row r="172" spans="1:4" ht="15.75">
      <c r="A172" s="853" t="s">
        <v>898</v>
      </c>
      <c r="B172" s="853"/>
      <c r="C172" s="853"/>
      <c r="D172" s="853"/>
    </row>
    <row r="173" spans="1:4" ht="15.75">
      <c r="A173" s="276" t="s">
        <v>779</v>
      </c>
      <c r="B173" s="189" t="s">
        <v>900</v>
      </c>
      <c r="C173" s="200">
        <v>100.6</v>
      </c>
      <c r="D173" s="200">
        <v>72.7</v>
      </c>
    </row>
    <row r="174" spans="1:4" ht="15.75">
      <c r="A174" s="276" t="s">
        <v>781</v>
      </c>
      <c r="B174" s="189" t="s">
        <v>903</v>
      </c>
      <c r="C174" s="200">
        <v>93.9</v>
      </c>
      <c r="D174" s="200">
        <v>62.5</v>
      </c>
    </row>
    <row r="175" spans="1:4" ht="15.75">
      <c r="A175" s="276" t="s">
        <v>783</v>
      </c>
      <c r="B175" s="189" t="s">
        <v>905</v>
      </c>
      <c r="C175" s="200">
        <v>473.6</v>
      </c>
      <c r="D175" s="200">
        <v>282</v>
      </c>
    </row>
    <row r="176" spans="1:4" ht="15.75">
      <c r="A176" s="876" t="s">
        <v>911</v>
      </c>
      <c r="B176" s="876"/>
      <c r="C176" s="194">
        <v>668.1</v>
      </c>
      <c r="D176" s="194">
        <v>417.2</v>
      </c>
    </row>
    <row r="177" spans="1:4" ht="16.5" thickBot="1">
      <c r="A177" s="864" t="s">
        <v>921</v>
      </c>
      <c r="B177" s="865"/>
      <c r="C177" s="264">
        <v>2176.1999999999998</v>
      </c>
      <c r="D177" s="264">
        <v>1443</v>
      </c>
    </row>
    <row r="178" spans="1:4" ht="15.75">
      <c r="A178" s="869" t="s">
        <v>922</v>
      </c>
      <c r="B178" s="870"/>
      <c r="C178" s="870"/>
      <c r="D178" s="871"/>
    </row>
    <row r="179" spans="1:4" ht="15.75">
      <c r="A179" s="835" t="s">
        <v>722</v>
      </c>
      <c r="B179" s="835"/>
      <c r="C179" s="835"/>
      <c r="D179" s="835"/>
    </row>
    <row r="180" spans="1:4" ht="31.5">
      <c r="A180" s="194" t="s">
        <v>785</v>
      </c>
      <c r="B180" s="189" t="s">
        <v>725</v>
      </c>
      <c r="C180" s="200">
        <v>111.9</v>
      </c>
      <c r="D180" s="200">
        <v>79</v>
      </c>
    </row>
    <row r="181" spans="1:4" ht="31.5">
      <c r="A181" s="194" t="s">
        <v>787</v>
      </c>
      <c r="B181" s="189" t="s">
        <v>727</v>
      </c>
      <c r="C181" s="200">
        <v>155</v>
      </c>
      <c r="D181" s="200">
        <v>102.5</v>
      </c>
    </row>
    <row r="182" spans="1:4" ht="31.5">
      <c r="A182" s="194" t="s">
        <v>789</v>
      </c>
      <c r="B182" s="189" t="s">
        <v>729</v>
      </c>
      <c r="C182" s="200">
        <v>422</v>
      </c>
      <c r="D182" s="200">
        <v>287.3</v>
      </c>
    </row>
    <row r="183" spans="1:4" ht="15.75">
      <c r="A183" s="194" t="s">
        <v>791</v>
      </c>
      <c r="B183" s="189" t="s">
        <v>780</v>
      </c>
      <c r="C183" s="200">
        <v>912.1</v>
      </c>
      <c r="D183" s="200">
        <v>598.79999999999995</v>
      </c>
    </row>
    <row r="184" spans="1:4" ht="15.75">
      <c r="A184" s="194" t="s">
        <v>793</v>
      </c>
      <c r="B184" s="189" t="s">
        <v>782</v>
      </c>
      <c r="C184" s="200">
        <v>274.10000000000002</v>
      </c>
      <c r="D184" s="200">
        <v>187.8</v>
      </c>
    </row>
    <row r="185" spans="1:4" ht="15.75">
      <c r="A185" s="194" t="s">
        <v>795</v>
      </c>
      <c r="B185" s="189" t="s">
        <v>788</v>
      </c>
      <c r="C185" s="200">
        <v>54.5</v>
      </c>
      <c r="D185" s="200">
        <v>41.1</v>
      </c>
    </row>
    <row r="186" spans="1:4" ht="15.75">
      <c r="A186" s="194" t="s">
        <v>797</v>
      </c>
      <c r="B186" s="189" t="s">
        <v>790</v>
      </c>
      <c r="C186" s="200">
        <v>117.5</v>
      </c>
      <c r="D186" s="200">
        <v>84.6</v>
      </c>
    </row>
    <row r="187" spans="1:4" ht="15.75">
      <c r="A187" s="194" t="s">
        <v>799</v>
      </c>
      <c r="B187" s="189" t="s">
        <v>792</v>
      </c>
      <c r="C187" s="200">
        <v>277.5</v>
      </c>
      <c r="D187" s="200">
        <v>210.5</v>
      </c>
    </row>
    <row r="188" spans="1:4" ht="15.75">
      <c r="A188" s="194" t="s">
        <v>801</v>
      </c>
      <c r="B188" s="189" t="s">
        <v>794</v>
      </c>
      <c r="C188" s="200">
        <v>143.4</v>
      </c>
      <c r="D188" s="200">
        <v>94.2</v>
      </c>
    </row>
    <row r="189" spans="1:4" ht="15.75">
      <c r="A189" s="194" t="s">
        <v>804</v>
      </c>
      <c r="B189" s="189" t="s">
        <v>796</v>
      </c>
      <c r="C189" s="200">
        <v>95.9</v>
      </c>
      <c r="D189" s="200">
        <v>53.2</v>
      </c>
    </row>
    <row r="190" spans="1:4" ht="15.75">
      <c r="A190" s="194" t="s">
        <v>806</v>
      </c>
      <c r="B190" s="189" t="s">
        <v>798</v>
      </c>
      <c r="C190" s="200">
        <v>110.1</v>
      </c>
      <c r="D190" s="200">
        <v>82</v>
      </c>
    </row>
    <row r="191" spans="1:4" ht="15.75">
      <c r="A191" s="194" t="s">
        <v>808</v>
      </c>
      <c r="B191" s="189" t="s">
        <v>807</v>
      </c>
      <c r="C191" s="200">
        <v>97.3</v>
      </c>
      <c r="D191" s="200">
        <v>72.3</v>
      </c>
    </row>
    <row r="192" spans="1:4" ht="15.75">
      <c r="A192" s="194" t="s">
        <v>810</v>
      </c>
      <c r="B192" s="189" t="s">
        <v>809</v>
      </c>
      <c r="C192" s="200">
        <v>199</v>
      </c>
      <c r="D192" s="200">
        <v>142.1</v>
      </c>
    </row>
    <row r="193" spans="1:4" ht="15.75">
      <c r="A193" s="194" t="s">
        <v>813</v>
      </c>
      <c r="B193" s="189" t="s">
        <v>811</v>
      </c>
      <c r="C193" s="200">
        <v>225.1</v>
      </c>
      <c r="D193" s="200">
        <v>147.6</v>
      </c>
    </row>
    <row r="194" spans="1:4" ht="15.75">
      <c r="A194" s="194" t="s">
        <v>815</v>
      </c>
      <c r="B194" s="189" t="s">
        <v>814</v>
      </c>
      <c r="C194" s="200">
        <v>434.4</v>
      </c>
      <c r="D194" s="200">
        <v>296.89999999999998</v>
      </c>
    </row>
    <row r="195" spans="1:4" ht="15.75">
      <c r="A195" s="872" t="s">
        <v>730</v>
      </c>
      <c r="B195" s="873"/>
      <c r="C195" s="273">
        <v>3659.8</v>
      </c>
      <c r="D195" s="273">
        <v>2479.9</v>
      </c>
    </row>
    <row r="196" spans="1:4" ht="15.75">
      <c r="A196" s="853" t="s">
        <v>898</v>
      </c>
      <c r="B196" s="853"/>
      <c r="C196" s="853"/>
      <c r="D196" s="853"/>
    </row>
    <row r="197" spans="1:4" ht="15.75">
      <c r="A197" s="276" t="s">
        <v>817</v>
      </c>
      <c r="B197" s="189" t="s">
        <v>907</v>
      </c>
      <c r="C197" s="200">
        <v>112.3</v>
      </c>
      <c r="D197" s="200">
        <v>71.900000000000006</v>
      </c>
    </row>
    <row r="198" spans="1:4" ht="15.75">
      <c r="A198" s="276" t="s">
        <v>819</v>
      </c>
      <c r="B198" s="189" t="s">
        <v>908</v>
      </c>
      <c r="C198" s="200">
        <v>72.900000000000006</v>
      </c>
      <c r="D198" s="200">
        <v>47.7</v>
      </c>
    </row>
    <row r="199" spans="1:4" ht="16.5" thickBot="1">
      <c r="A199" s="864" t="s">
        <v>911</v>
      </c>
      <c r="B199" s="865"/>
      <c r="C199" s="264">
        <v>668.1</v>
      </c>
      <c r="D199" s="264">
        <v>119.6</v>
      </c>
    </row>
    <row r="200" spans="1:4" ht="16.5" thickBot="1">
      <c r="A200" s="850" t="s">
        <v>923</v>
      </c>
      <c r="B200" s="851"/>
      <c r="C200" s="264">
        <v>3845</v>
      </c>
      <c r="D200" s="264">
        <v>2599.5</v>
      </c>
    </row>
    <row r="201" spans="1:4" ht="16.5" thickBot="1">
      <c r="A201" s="842" t="s">
        <v>924</v>
      </c>
      <c r="B201" s="843"/>
      <c r="C201" s="843"/>
      <c r="D201" s="844"/>
    </row>
    <row r="202" spans="1:4" ht="15.75">
      <c r="A202" s="869" t="s">
        <v>722</v>
      </c>
      <c r="B202" s="870"/>
      <c r="C202" s="870"/>
      <c r="D202" s="871"/>
    </row>
    <row r="203" spans="1:4" ht="15.75">
      <c r="A203" s="194" t="s">
        <v>821</v>
      </c>
      <c r="B203" s="189" t="s">
        <v>826</v>
      </c>
      <c r="C203" s="200">
        <v>112.8</v>
      </c>
      <c r="D203" s="200">
        <v>89.2</v>
      </c>
    </row>
    <row r="204" spans="1:4" ht="15.75">
      <c r="A204" s="194" t="s">
        <v>823</v>
      </c>
      <c r="B204" s="189" t="s">
        <v>828</v>
      </c>
      <c r="C204" s="200">
        <v>744.7</v>
      </c>
      <c r="D204" s="200">
        <v>571.4</v>
      </c>
    </row>
    <row r="205" spans="1:4" ht="31.5">
      <c r="A205" s="194" t="s">
        <v>825</v>
      </c>
      <c r="B205" s="189" t="s">
        <v>830</v>
      </c>
      <c r="C205" s="200">
        <v>139.9</v>
      </c>
      <c r="D205" s="200">
        <v>94.2</v>
      </c>
    </row>
    <row r="206" spans="1:4" ht="15.75">
      <c r="A206" s="194" t="s">
        <v>827</v>
      </c>
      <c r="B206" s="189" t="s">
        <v>875</v>
      </c>
      <c r="C206" s="200">
        <v>230.1</v>
      </c>
      <c r="D206" s="200">
        <v>159.69999999999999</v>
      </c>
    </row>
    <row r="207" spans="1:4" ht="15.75">
      <c r="A207" s="194" t="s">
        <v>829</v>
      </c>
      <c r="B207" s="189" t="s">
        <v>877</v>
      </c>
      <c r="C207" s="200">
        <v>119.3</v>
      </c>
      <c r="D207" s="200">
        <v>85.9</v>
      </c>
    </row>
    <row r="208" spans="1:4" ht="15.75">
      <c r="A208" s="194" t="s">
        <v>831</v>
      </c>
      <c r="B208" s="189" t="s">
        <v>879</v>
      </c>
      <c r="C208" s="200">
        <v>173.1</v>
      </c>
      <c r="D208" s="200">
        <v>130.6</v>
      </c>
    </row>
    <row r="209" spans="1:4" ht="15.75">
      <c r="A209" s="194" t="s">
        <v>833</v>
      </c>
      <c r="B209" s="189" t="s">
        <v>881</v>
      </c>
      <c r="C209" s="200">
        <v>161.6</v>
      </c>
      <c r="D209" s="200">
        <v>122.6</v>
      </c>
    </row>
    <row r="210" spans="1:4" ht="16.5" thickBot="1">
      <c r="A210" s="864" t="s">
        <v>730</v>
      </c>
      <c r="B210" s="865"/>
      <c r="C210" s="264">
        <v>1681.5</v>
      </c>
      <c r="D210" s="264">
        <v>1253.5999999999999</v>
      </c>
    </row>
    <row r="211" spans="1:4" ht="15.75">
      <c r="A211" s="869" t="s">
        <v>735</v>
      </c>
      <c r="B211" s="870"/>
      <c r="C211" s="870"/>
      <c r="D211" s="871"/>
    </row>
    <row r="212" spans="1:4" ht="15.75">
      <c r="A212" s="194" t="s">
        <v>835</v>
      </c>
      <c r="B212" s="193" t="s">
        <v>741</v>
      </c>
      <c r="C212" s="200">
        <v>111.8</v>
      </c>
      <c r="D212" s="200">
        <v>80.2</v>
      </c>
    </row>
    <row r="213" spans="1:4" ht="16.5" thickBot="1">
      <c r="A213" s="864" t="s">
        <v>897</v>
      </c>
      <c r="B213" s="865"/>
      <c r="C213" s="264">
        <v>111.8</v>
      </c>
      <c r="D213" s="264">
        <v>80.2</v>
      </c>
    </row>
    <row r="214" spans="1:4" ht="15.75">
      <c r="A214" s="869" t="s">
        <v>898</v>
      </c>
      <c r="B214" s="870"/>
      <c r="C214" s="870"/>
      <c r="D214" s="871"/>
    </row>
    <row r="215" spans="1:4" ht="15.75">
      <c r="A215" s="276" t="s">
        <v>837</v>
      </c>
      <c r="B215" s="189" t="s">
        <v>910</v>
      </c>
      <c r="C215" s="200">
        <v>81.099999999999994</v>
      </c>
      <c r="D215" s="200">
        <v>63.8</v>
      </c>
    </row>
    <row r="216" spans="1:4" ht="16.5" thickBot="1">
      <c r="A216" s="864" t="s">
        <v>925</v>
      </c>
      <c r="B216" s="865"/>
      <c r="C216" s="264">
        <v>81.099999999999994</v>
      </c>
      <c r="D216" s="264">
        <v>63.8</v>
      </c>
    </row>
    <row r="217" spans="1:4" ht="16.5" thickBot="1">
      <c r="A217" s="850" t="s">
        <v>926</v>
      </c>
      <c r="B217" s="851"/>
      <c r="C217" s="264">
        <v>1874.4</v>
      </c>
      <c r="D217" s="264">
        <v>1397.6</v>
      </c>
    </row>
    <row r="218" spans="1:4" ht="16.5" thickBot="1">
      <c r="A218" s="842" t="s">
        <v>927</v>
      </c>
      <c r="B218" s="843"/>
      <c r="C218" s="843"/>
      <c r="D218" s="844"/>
    </row>
    <row r="219" spans="1:4" ht="15.75">
      <c r="A219" s="866" t="s">
        <v>722</v>
      </c>
      <c r="B219" s="867"/>
      <c r="C219" s="867"/>
      <c r="D219" s="868"/>
    </row>
    <row r="220" spans="1:4" ht="15.75">
      <c r="A220" s="194" t="s">
        <v>839</v>
      </c>
      <c r="B220" s="189" t="s">
        <v>884</v>
      </c>
      <c r="C220" s="200">
        <v>289.7</v>
      </c>
      <c r="D220" s="200">
        <v>191.7</v>
      </c>
    </row>
    <row r="221" spans="1:4" ht="15.75">
      <c r="A221" s="194" t="s">
        <v>841</v>
      </c>
      <c r="B221" s="189" t="s">
        <v>886</v>
      </c>
      <c r="C221" s="200">
        <v>330.1</v>
      </c>
      <c r="D221" s="200">
        <v>204.8</v>
      </c>
    </row>
    <row r="222" spans="1:4" ht="15.75">
      <c r="A222" s="194" t="s">
        <v>843</v>
      </c>
      <c r="B222" s="189" t="s">
        <v>888</v>
      </c>
      <c r="C222" s="200">
        <v>534.1</v>
      </c>
      <c r="D222" s="200">
        <v>429.8</v>
      </c>
    </row>
    <row r="223" spans="1:4" ht="16.5" thickBot="1">
      <c r="A223" s="263" t="s">
        <v>845</v>
      </c>
      <c r="B223" s="256" t="s">
        <v>890</v>
      </c>
      <c r="C223" s="257">
        <v>520.20000000000005</v>
      </c>
      <c r="D223" s="257">
        <v>438.4</v>
      </c>
    </row>
    <row r="224" spans="1:4" ht="16.5" thickBot="1">
      <c r="A224" s="850" t="s">
        <v>730</v>
      </c>
      <c r="B224" s="851"/>
      <c r="C224" s="264">
        <v>1674.1</v>
      </c>
      <c r="D224" s="264">
        <v>1264.7</v>
      </c>
    </row>
    <row r="225" spans="1:4" ht="16.5" thickBot="1">
      <c r="A225" s="850" t="s">
        <v>928</v>
      </c>
      <c r="B225" s="851"/>
      <c r="C225" s="264">
        <v>1674.1</v>
      </c>
      <c r="D225" s="264">
        <v>1264.7</v>
      </c>
    </row>
    <row r="226" spans="1:4" ht="16.5" thickBot="1">
      <c r="A226" s="857" t="s">
        <v>929</v>
      </c>
      <c r="B226" s="858"/>
      <c r="C226" s="264" t="s">
        <v>930</v>
      </c>
      <c r="D226" s="264">
        <v>9129.4</v>
      </c>
    </row>
    <row r="228" spans="1:4" ht="65.25" customHeight="1">
      <c r="A228" s="859" t="s">
        <v>942</v>
      </c>
      <c r="B228" s="859"/>
      <c r="C228" s="859"/>
      <c r="D228" s="859"/>
    </row>
    <row r="229" spans="1:4" ht="15.75" thickBot="1"/>
    <row r="230" spans="1:4" ht="16.5" thickBot="1">
      <c r="A230" s="860" t="s">
        <v>56</v>
      </c>
      <c r="B230" s="860" t="s">
        <v>943</v>
      </c>
      <c r="C230" s="862" t="s">
        <v>715</v>
      </c>
      <c r="D230" s="863"/>
    </row>
    <row r="231" spans="1:4" ht="16.5" thickBot="1">
      <c r="A231" s="861"/>
      <c r="B231" s="861"/>
      <c r="C231" s="266" t="s">
        <v>718</v>
      </c>
      <c r="D231" s="267" t="s">
        <v>719</v>
      </c>
    </row>
    <row r="232" spans="1:4" ht="16.5" thickBot="1">
      <c r="A232" s="854" t="s">
        <v>891</v>
      </c>
      <c r="B232" s="855"/>
      <c r="C232" s="855"/>
      <c r="D232" s="856"/>
    </row>
    <row r="233" spans="1:4" ht="16.5" thickBot="1">
      <c r="A233" s="854" t="s">
        <v>722</v>
      </c>
      <c r="B233" s="855"/>
      <c r="C233" s="855"/>
      <c r="D233" s="856"/>
    </row>
    <row r="234" spans="1:4" ht="16.5" thickBot="1">
      <c r="A234" s="263" t="s">
        <v>124</v>
      </c>
      <c r="B234" s="256" t="s">
        <v>767</v>
      </c>
      <c r="C234" s="257">
        <v>243.3</v>
      </c>
      <c r="D234" s="257">
        <v>135.5</v>
      </c>
    </row>
    <row r="235" spans="1:4" ht="16.5" thickBot="1">
      <c r="A235" s="263" t="s">
        <v>127</v>
      </c>
      <c r="B235" s="256" t="s">
        <v>770</v>
      </c>
      <c r="C235" s="257">
        <v>535.5</v>
      </c>
      <c r="D235" s="257">
        <v>353</v>
      </c>
    </row>
    <row r="236" spans="1:4" ht="16.5" thickBot="1">
      <c r="A236" s="263" t="s">
        <v>132</v>
      </c>
      <c r="B236" s="256" t="s">
        <v>772</v>
      </c>
      <c r="C236" s="257">
        <v>311.7</v>
      </c>
      <c r="D236" s="257">
        <v>186.9</v>
      </c>
    </row>
    <row r="237" spans="1:4" ht="16.5" thickBot="1">
      <c r="A237" s="263" t="s">
        <v>136</v>
      </c>
      <c r="B237" s="256" t="s">
        <v>774</v>
      </c>
      <c r="C237" s="257">
        <v>81.099999999999994</v>
      </c>
      <c r="D237" s="257">
        <v>62.5</v>
      </c>
    </row>
    <row r="238" spans="1:4" ht="16.5" thickBot="1">
      <c r="A238" s="263" t="s">
        <v>139</v>
      </c>
      <c r="B238" s="256" t="s">
        <v>776</v>
      </c>
      <c r="C238" s="257">
        <v>369.6</v>
      </c>
      <c r="D238" s="257">
        <v>241.2</v>
      </c>
    </row>
    <row r="239" spans="1:4" ht="16.5" thickBot="1">
      <c r="A239" s="263" t="s">
        <v>728</v>
      </c>
      <c r="B239" s="256" t="s">
        <v>778</v>
      </c>
      <c r="C239" s="257">
        <v>518.79999999999995</v>
      </c>
      <c r="D239" s="257">
        <v>323.89999999999998</v>
      </c>
    </row>
    <row r="240" spans="1:4" ht="16.5" thickBot="1">
      <c r="A240" s="263" t="s">
        <v>732</v>
      </c>
      <c r="B240" s="256" t="s">
        <v>784</v>
      </c>
      <c r="C240" s="257">
        <v>526.29999999999995</v>
      </c>
      <c r="D240" s="257">
        <v>369.7</v>
      </c>
    </row>
    <row r="241" spans="1:4" ht="16.5" thickBot="1">
      <c r="A241" s="263" t="s">
        <v>736</v>
      </c>
      <c r="B241" s="256" t="s">
        <v>786</v>
      </c>
      <c r="C241" s="257">
        <v>691.1</v>
      </c>
      <c r="D241" s="257">
        <v>436.7</v>
      </c>
    </row>
    <row r="242" spans="1:4" ht="16.5" thickBot="1">
      <c r="A242" s="263" t="s">
        <v>738</v>
      </c>
      <c r="B242" s="256" t="s">
        <v>800</v>
      </c>
      <c r="C242" s="257">
        <v>3679</v>
      </c>
      <c r="D242" s="257">
        <v>2418.8000000000002</v>
      </c>
    </row>
    <row r="243" spans="1:4" ht="16.5" thickBot="1">
      <c r="A243" s="263" t="s">
        <v>740</v>
      </c>
      <c r="B243" s="256" t="s">
        <v>802</v>
      </c>
      <c r="C243" s="257">
        <v>3681.9</v>
      </c>
      <c r="D243" s="257">
        <v>2450.8000000000002</v>
      </c>
    </row>
    <row r="244" spans="1:4" ht="16.5" thickBot="1">
      <c r="A244" s="850" t="s">
        <v>730</v>
      </c>
      <c r="B244" s="851"/>
      <c r="C244" s="264">
        <v>10638.3</v>
      </c>
      <c r="D244" s="264">
        <v>6979</v>
      </c>
    </row>
    <row r="245" spans="1:4" ht="16.5" thickBot="1">
      <c r="A245" s="854" t="s">
        <v>735</v>
      </c>
      <c r="B245" s="855"/>
      <c r="C245" s="855"/>
      <c r="D245" s="856"/>
    </row>
    <row r="246" spans="1:4" ht="32.25" thickBot="1">
      <c r="A246" s="263" t="s">
        <v>760</v>
      </c>
      <c r="B246" s="256" t="s">
        <v>933</v>
      </c>
      <c r="C246" s="257">
        <v>121</v>
      </c>
      <c r="D246" s="257">
        <v>95.2</v>
      </c>
    </row>
    <row r="247" spans="1:4" ht="16.5" thickBot="1">
      <c r="A247" s="263" t="s">
        <v>762</v>
      </c>
      <c r="B247" s="256" t="s">
        <v>934</v>
      </c>
      <c r="C247" s="257">
        <v>235.7</v>
      </c>
      <c r="D247" s="257">
        <v>204.6</v>
      </c>
    </row>
    <row r="248" spans="1:4" ht="16.5" thickBot="1">
      <c r="A248" s="850" t="s">
        <v>897</v>
      </c>
      <c r="B248" s="851"/>
      <c r="C248" s="264">
        <v>356.7</v>
      </c>
      <c r="D248" s="264">
        <v>299.8</v>
      </c>
    </row>
    <row r="249" spans="1:4" ht="16.5" thickBot="1">
      <c r="A249" s="850" t="s">
        <v>935</v>
      </c>
      <c r="B249" s="851"/>
      <c r="C249" s="264">
        <v>10995</v>
      </c>
      <c r="D249" s="264">
        <v>7278.8</v>
      </c>
    </row>
    <row r="250" spans="1:4" ht="16.5" thickBot="1">
      <c r="A250" s="839" t="s">
        <v>936</v>
      </c>
      <c r="B250" s="840"/>
      <c r="C250" s="840"/>
      <c r="D250" s="841"/>
    </row>
    <row r="251" spans="1:4" ht="16.5" thickBot="1">
      <c r="A251" s="842" t="s">
        <v>722</v>
      </c>
      <c r="B251" s="843"/>
      <c r="C251" s="843"/>
      <c r="D251" s="844"/>
    </row>
    <row r="252" spans="1:4" ht="16.5" thickBot="1">
      <c r="A252" s="263" t="s">
        <v>764</v>
      </c>
      <c r="B252" s="256" t="s">
        <v>805</v>
      </c>
      <c r="C252" s="257">
        <v>1434.3</v>
      </c>
      <c r="D252" s="257">
        <v>966.6</v>
      </c>
    </row>
    <row r="253" spans="1:4" ht="16.5" thickBot="1">
      <c r="A253" s="263" t="s">
        <v>766</v>
      </c>
      <c r="B253" s="256" t="s">
        <v>816</v>
      </c>
      <c r="C253" s="257">
        <v>381.5</v>
      </c>
      <c r="D253" s="257">
        <v>249.8</v>
      </c>
    </row>
    <row r="254" spans="1:4" ht="16.5" thickBot="1">
      <c r="A254" s="263" t="s">
        <v>769</v>
      </c>
      <c r="B254" s="256" t="s">
        <v>818</v>
      </c>
      <c r="C254" s="257">
        <v>449.7</v>
      </c>
      <c r="D254" s="257">
        <v>327.3</v>
      </c>
    </row>
    <row r="255" spans="1:4" ht="16.5" thickBot="1">
      <c r="A255" s="263" t="s">
        <v>771</v>
      </c>
      <c r="B255" s="256" t="s">
        <v>820</v>
      </c>
      <c r="C255" s="257">
        <v>503.7</v>
      </c>
      <c r="D255" s="257">
        <v>330.1</v>
      </c>
    </row>
    <row r="256" spans="1:4" ht="16.5" thickBot="1">
      <c r="A256" s="263" t="s">
        <v>773</v>
      </c>
      <c r="B256" s="256" t="s">
        <v>822</v>
      </c>
      <c r="C256" s="257">
        <v>497.7</v>
      </c>
      <c r="D256" s="257">
        <v>326.89999999999998</v>
      </c>
    </row>
    <row r="257" spans="1:4" ht="16.5" thickBot="1">
      <c r="A257" s="263" t="s">
        <v>775</v>
      </c>
      <c r="B257" s="256" t="s">
        <v>824</v>
      </c>
      <c r="C257" s="257">
        <v>498.9</v>
      </c>
      <c r="D257" s="257">
        <v>322.89999999999998</v>
      </c>
    </row>
    <row r="258" spans="1:4" ht="16.5" thickBot="1">
      <c r="A258" s="263" t="s">
        <v>777</v>
      </c>
      <c r="B258" s="256" t="s">
        <v>832</v>
      </c>
      <c r="C258" s="257">
        <v>370</v>
      </c>
      <c r="D258" s="257">
        <v>242.1</v>
      </c>
    </row>
    <row r="259" spans="1:4" ht="16.5" thickBot="1">
      <c r="A259" s="263" t="s">
        <v>779</v>
      </c>
      <c r="B259" s="256" t="s">
        <v>834</v>
      </c>
      <c r="C259" s="257">
        <v>520.5</v>
      </c>
      <c r="D259" s="257">
        <v>327.7</v>
      </c>
    </row>
    <row r="260" spans="1:4" ht="16.5" thickBot="1">
      <c r="A260" s="263" t="s">
        <v>781</v>
      </c>
      <c r="B260" s="256" t="s">
        <v>836</v>
      </c>
      <c r="C260" s="257">
        <v>377</v>
      </c>
      <c r="D260" s="257">
        <v>295.39999999999998</v>
      </c>
    </row>
    <row r="261" spans="1:4" ht="16.5" thickBot="1">
      <c r="A261" s="263" t="s">
        <v>783</v>
      </c>
      <c r="B261" s="256" t="s">
        <v>838</v>
      </c>
      <c r="C261" s="257">
        <v>374</v>
      </c>
      <c r="D261" s="257">
        <v>222.7</v>
      </c>
    </row>
    <row r="262" spans="1:4" ht="16.5" thickBot="1">
      <c r="A262" s="263" t="s">
        <v>785</v>
      </c>
      <c r="B262" s="256" t="s">
        <v>840</v>
      </c>
      <c r="C262" s="257">
        <v>364.1</v>
      </c>
      <c r="D262" s="257">
        <v>237.7</v>
      </c>
    </row>
    <row r="263" spans="1:4" ht="16.5" thickBot="1">
      <c r="A263" s="263" t="s">
        <v>787</v>
      </c>
      <c r="B263" s="256" t="s">
        <v>842</v>
      </c>
      <c r="C263" s="257">
        <v>367.6</v>
      </c>
      <c r="D263" s="257">
        <v>236.6</v>
      </c>
    </row>
    <row r="264" spans="1:4" ht="16.5" thickBot="1">
      <c r="A264" s="263" t="s">
        <v>789</v>
      </c>
      <c r="B264" s="256" t="s">
        <v>844</v>
      </c>
      <c r="C264" s="257">
        <v>2147.3000000000002</v>
      </c>
      <c r="D264" s="257">
        <v>1057.0999999999999</v>
      </c>
    </row>
    <row r="265" spans="1:4" ht="16.5" thickBot="1">
      <c r="A265" s="263" t="s">
        <v>791</v>
      </c>
      <c r="B265" s="256" t="s">
        <v>846</v>
      </c>
      <c r="C265" s="257">
        <v>1208.8</v>
      </c>
      <c r="D265" s="257">
        <v>837.6</v>
      </c>
    </row>
    <row r="266" spans="1:4" ht="16.5" thickBot="1">
      <c r="A266" s="263" t="s">
        <v>793</v>
      </c>
      <c r="B266" s="256" t="s">
        <v>848</v>
      </c>
      <c r="C266" s="257">
        <v>486.9</v>
      </c>
      <c r="D266" s="257">
        <v>342.9</v>
      </c>
    </row>
    <row r="267" spans="1:4" ht="16.5" thickBot="1">
      <c r="A267" s="850" t="s">
        <v>730</v>
      </c>
      <c r="B267" s="851"/>
      <c r="C267" s="264">
        <v>9982</v>
      </c>
      <c r="D267" s="264">
        <v>6323.4</v>
      </c>
    </row>
    <row r="268" spans="1:4" ht="16.5" thickBot="1">
      <c r="A268" s="850" t="s">
        <v>937</v>
      </c>
      <c r="B268" s="851"/>
      <c r="C268" s="264">
        <v>9982</v>
      </c>
      <c r="D268" s="264">
        <v>6323.4</v>
      </c>
    </row>
    <row r="269" spans="1:4" ht="16.5" thickBot="1">
      <c r="A269" s="839" t="s">
        <v>938</v>
      </c>
      <c r="B269" s="840"/>
      <c r="C269" s="840"/>
      <c r="D269" s="841"/>
    </row>
    <row r="270" spans="1:4" ht="16.5" thickBot="1">
      <c r="A270" s="842" t="s">
        <v>722</v>
      </c>
      <c r="B270" s="843"/>
      <c r="C270" s="843"/>
      <c r="D270" s="844"/>
    </row>
    <row r="271" spans="1:4" ht="16.5" thickBot="1">
      <c r="A271" s="263" t="s">
        <v>795</v>
      </c>
      <c r="B271" s="256" t="s">
        <v>851</v>
      </c>
      <c r="C271" s="257">
        <v>513.79999999999995</v>
      </c>
      <c r="D271" s="257">
        <v>335.3</v>
      </c>
    </row>
    <row r="272" spans="1:4" ht="16.5" thickBot="1">
      <c r="A272" s="263" t="s">
        <v>797</v>
      </c>
      <c r="B272" s="256" t="s">
        <v>853</v>
      </c>
      <c r="C272" s="257">
        <v>509.6</v>
      </c>
      <c r="D272" s="257">
        <v>332.2</v>
      </c>
    </row>
    <row r="273" spans="1:6" ht="16.5" thickBot="1">
      <c r="A273" s="263" t="s">
        <v>799</v>
      </c>
      <c r="B273" s="256" t="s">
        <v>855</v>
      </c>
      <c r="C273" s="257">
        <v>511.6</v>
      </c>
      <c r="D273" s="257">
        <v>332.2</v>
      </c>
    </row>
    <row r="274" spans="1:6" ht="16.5" thickBot="1">
      <c r="A274" s="263" t="s">
        <v>801</v>
      </c>
      <c r="B274" s="256" t="s">
        <v>857</v>
      </c>
      <c r="C274" s="257">
        <v>504.1</v>
      </c>
      <c r="D274" s="257">
        <v>337.2</v>
      </c>
    </row>
    <row r="275" spans="1:6" ht="16.5" thickBot="1">
      <c r="A275" s="263" t="s">
        <v>804</v>
      </c>
      <c r="B275" s="256" t="s">
        <v>859</v>
      </c>
      <c r="C275" s="257">
        <v>510.1</v>
      </c>
      <c r="D275" s="257">
        <v>331.4</v>
      </c>
    </row>
    <row r="276" spans="1:6" ht="16.5" thickBot="1">
      <c r="A276" s="263" t="s">
        <v>806</v>
      </c>
      <c r="B276" s="256" t="s">
        <v>861</v>
      </c>
      <c r="C276" s="257">
        <v>510.6</v>
      </c>
      <c r="D276" s="257">
        <v>327.60000000000002</v>
      </c>
    </row>
    <row r="277" spans="1:6" ht="16.5" thickBot="1">
      <c r="A277" s="263" t="s">
        <v>808</v>
      </c>
      <c r="B277" s="256" t="s">
        <v>863</v>
      </c>
      <c r="C277" s="257">
        <v>394.4</v>
      </c>
      <c r="D277" s="257">
        <v>226.6</v>
      </c>
    </row>
    <row r="278" spans="1:6" ht="16.5" thickBot="1">
      <c r="A278" s="263" t="s">
        <v>810</v>
      </c>
      <c r="B278" s="256" t="s">
        <v>865</v>
      </c>
      <c r="C278" s="257">
        <v>223.6</v>
      </c>
      <c r="D278" s="257">
        <v>142</v>
      </c>
    </row>
    <row r="279" spans="1:6" ht="16.5" thickBot="1">
      <c r="A279" s="263" t="s">
        <v>813</v>
      </c>
      <c r="B279" s="256" t="s">
        <v>867</v>
      </c>
      <c r="C279" s="257">
        <v>221.1</v>
      </c>
      <c r="D279" s="257">
        <v>149.4</v>
      </c>
    </row>
    <row r="280" spans="1:6" ht="16.5" thickBot="1">
      <c r="A280" s="263" t="s">
        <v>815</v>
      </c>
      <c r="B280" s="256" t="s">
        <v>869</v>
      </c>
      <c r="C280" s="257">
        <v>1451.3</v>
      </c>
      <c r="D280" s="257">
        <v>943.5</v>
      </c>
    </row>
    <row r="281" spans="1:6" ht="16.5" thickBot="1">
      <c r="A281" s="263" t="s">
        <v>817</v>
      </c>
      <c r="B281" s="256" t="s">
        <v>871</v>
      </c>
      <c r="C281" s="257">
        <v>271.7</v>
      </c>
      <c r="D281" s="257">
        <v>151.19999999999999</v>
      </c>
    </row>
    <row r="282" spans="1:6" ht="16.5" thickBot="1">
      <c r="A282" s="263" t="s">
        <v>819</v>
      </c>
      <c r="B282" s="256" t="s">
        <v>873</v>
      </c>
      <c r="C282" s="257">
        <v>434.5</v>
      </c>
      <c r="D282" s="257">
        <v>216.4</v>
      </c>
    </row>
    <row r="283" spans="1:6" ht="16.5" thickBot="1">
      <c r="A283" s="850" t="s">
        <v>730</v>
      </c>
      <c r="B283" s="851"/>
      <c r="C283" s="264">
        <v>6002.4</v>
      </c>
      <c r="D283" s="264">
        <v>3825.2</v>
      </c>
    </row>
    <row r="284" spans="1:6" ht="16.5" thickBot="1">
      <c r="A284" s="850" t="s">
        <v>939</v>
      </c>
      <c r="B284" s="851"/>
      <c r="C284" s="264">
        <v>6002.4</v>
      </c>
      <c r="D284" s="264">
        <v>3825.2</v>
      </c>
    </row>
    <row r="285" spans="1:6" ht="16.5" thickBot="1">
      <c r="A285" s="850" t="s">
        <v>940</v>
      </c>
      <c r="B285" s="851"/>
      <c r="C285" s="264" t="s">
        <v>941</v>
      </c>
      <c r="D285" s="264">
        <v>17427.400000000001</v>
      </c>
    </row>
    <row r="287" spans="1:6" ht="15.75">
      <c r="A287" s="852" t="s">
        <v>988</v>
      </c>
      <c r="B287" s="852"/>
      <c r="C287" s="852"/>
      <c r="D287" s="852"/>
      <c r="E287" s="852"/>
      <c r="F287" s="852"/>
    </row>
    <row r="288" spans="1:6">
      <c r="F288" s="253" t="s">
        <v>986</v>
      </c>
    </row>
    <row r="289" spans="1:8">
      <c r="A289" s="853" t="s">
        <v>56</v>
      </c>
      <c r="B289" s="853" t="s">
        <v>714</v>
      </c>
      <c r="C289" s="853" t="s">
        <v>715</v>
      </c>
      <c r="D289" s="853"/>
      <c r="E289" s="853" t="s">
        <v>987</v>
      </c>
      <c r="F289" s="853" t="s">
        <v>2</v>
      </c>
    </row>
    <row r="290" spans="1:8" ht="21" customHeight="1">
      <c r="A290" s="853"/>
      <c r="B290" s="853"/>
      <c r="C290" s="853"/>
      <c r="D290" s="853"/>
      <c r="E290" s="853"/>
      <c r="F290" s="853"/>
    </row>
    <row r="291" spans="1:8" ht="54" customHeight="1">
      <c r="A291" s="853"/>
      <c r="B291" s="853"/>
      <c r="C291" s="199" t="s">
        <v>718</v>
      </c>
      <c r="D291" s="199" t="s">
        <v>719</v>
      </c>
      <c r="E291" s="853"/>
      <c r="F291" s="853"/>
    </row>
    <row r="292" spans="1:8" ht="16.5" thickBot="1">
      <c r="A292" s="836" t="s">
        <v>747</v>
      </c>
      <c r="B292" s="837"/>
      <c r="C292" s="837"/>
      <c r="D292" s="837"/>
      <c r="E292" s="837"/>
      <c r="F292" s="838"/>
    </row>
    <row r="293" spans="1:8" ht="32.25" thickBot="1">
      <c r="A293" s="265"/>
      <c r="B293" s="261" t="s">
        <v>944</v>
      </c>
      <c r="C293" s="205">
        <v>2651.9</v>
      </c>
      <c r="D293" s="262">
        <v>1716.9</v>
      </c>
      <c r="E293" s="578" t="s">
        <v>945</v>
      </c>
      <c r="F293" s="262" t="s">
        <v>946</v>
      </c>
      <c r="H293" s="614"/>
    </row>
    <row r="294" spans="1:8" ht="32.25" thickBot="1">
      <c r="A294" s="265"/>
      <c r="B294" s="261" t="s">
        <v>918</v>
      </c>
      <c r="C294" s="205">
        <v>473.8</v>
      </c>
      <c r="D294" s="262">
        <v>430.4</v>
      </c>
      <c r="E294" s="205" t="s">
        <v>947</v>
      </c>
      <c r="F294" s="262" t="s">
        <v>946</v>
      </c>
    </row>
    <row r="295" spans="1:8" ht="31.5">
      <c r="A295" s="561"/>
      <c r="B295" s="615" t="s">
        <v>897</v>
      </c>
      <c r="C295" s="582">
        <v>210.1</v>
      </c>
      <c r="D295" s="273">
        <v>210.1</v>
      </c>
      <c r="E295" s="582" t="s">
        <v>948</v>
      </c>
      <c r="F295" s="273" t="s">
        <v>946</v>
      </c>
    </row>
    <row r="296" spans="1:8" ht="31.5">
      <c r="A296" s="559"/>
      <c r="B296" s="562" t="s">
        <v>949</v>
      </c>
      <c r="C296" s="559">
        <v>3335.8</v>
      </c>
      <c r="D296" s="559">
        <v>2357.4</v>
      </c>
      <c r="E296" s="559" t="s">
        <v>950</v>
      </c>
      <c r="F296" s="559" t="s">
        <v>946</v>
      </c>
    </row>
    <row r="297" spans="1:8" ht="16.5" thickBot="1">
      <c r="A297" s="839" t="s">
        <v>755</v>
      </c>
      <c r="B297" s="840"/>
      <c r="C297" s="840"/>
      <c r="D297" s="840"/>
      <c r="E297" s="840"/>
      <c r="F297" s="841"/>
      <c r="H297" s="614"/>
    </row>
    <row r="298" spans="1:8" ht="16.5" thickBot="1">
      <c r="A298" s="263"/>
      <c r="B298" s="272" t="s">
        <v>730</v>
      </c>
      <c r="C298" s="264">
        <v>14821</v>
      </c>
      <c r="D298" s="264">
        <v>9825.7999999999993</v>
      </c>
      <c r="E298" s="264" t="s">
        <v>951</v>
      </c>
      <c r="F298" s="257"/>
    </row>
    <row r="299" spans="1:8" ht="32.25" thickBot="1">
      <c r="A299" s="263"/>
      <c r="B299" s="256" t="s">
        <v>952</v>
      </c>
      <c r="C299" s="264"/>
      <c r="D299" s="257">
        <v>3229.9</v>
      </c>
      <c r="E299" s="257" t="s">
        <v>953</v>
      </c>
      <c r="F299" s="264" t="s">
        <v>946</v>
      </c>
    </row>
    <row r="300" spans="1:8" ht="48" thickBot="1">
      <c r="A300" s="263"/>
      <c r="B300" s="256"/>
      <c r="C300" s="264"/>
      <c r="D300" s="257">
        <v>6595.9</v>
      </c>
      <c r="E300" s="257" t="s">
        <v>954</v>
      </c>
      <c r="F300" s="264" t="s">
        <v>955</v>
      </c>
    </row>
    <row r="301" spans="1:8" ht="16.5" thickBot="1">
      <c r="A301" s="271"/>
      <c r="B301" s="272" t="s">
        <v>897</v>
      </c>
      <c r="C301" s="264">
        <v>571.1</v>
      </c>
      <c r="D301" s="264">
        <v>367</v>
      </c>
      <c r="E301" s="264" t="s">
        <v>956</v>
      </c>
      <c r="F301" s="257"/>
    </row>
    <row r="302" spans="1:8" ht="32.25" thickBot="1">
      <c r="A302" s="271"/>
      <c r="B302" s="274" t="s">
        <v>123</v>
      </c>
      <c r="C302" s="264"/>
      <c r="D302" s="257">
        <v>67.2</v>
      </c>
      <c r="E302" s="257" t="s">
        <v>957</v>
      </c>
      <c r="F302" s="264" t="s">
        <v>946</v>
      </c>
    </row>
    <row r="303" spans="1:8" ht="48" thickBot="1">
      <c r="A303" s="271"/>
      <c r="B303" s="272"/>
      <c r="C303" s="264"/>
      <c r="D303" s="257">
        <v>299.8</v>
      </c>
      <c r="E303" s="257" t="s">
        <v>958</v>
      </c>
      <c r="F303" s="264" t="s">
        <v>955</v>
      </c>
    </row>
    <row r="304" spans="1:8" ht="32.25" thickBot="1">
      <c r="A304" s="271"/>
      <c r="B304" s="272" t="s">
        <v>925</v>
      </c>
      <c r="C304" s="264">
        <v>668.1</v>
      </c>
      <c r="D304" s="264">
        <v>417.2</v>
      </c>
      <c r="E304" s="264" t="s">
        <v>959</v>
      </c>
      <c r="F304" s="257" t="s">
        <v>946</v>
      </c>
    </row>
    <row r="305" spans="1:6" ht="16.5" thickBot="1">
      <c r="A305" s="271"/>
      <c r="B305" s="272" t="s">
        <v>960</v>
      </c>
      <c r="C305" s="264"/>
      <c r="D305" s="264">
        <v>10610</v>
      </c>
      <c r="E305" s="264" t="s">
        <v>961</v>
      </c>
      <c r="F305" s="264"/>
    </row>
    <row r="306" spans="1:6" ht="32.25" thickBot="1">
      <c r="A306" s="271"/>
      <c r="B306" s="274" t="s">
        <v>123</v>
      </c>
      <c r="C306" s="264"/>
      <c r="D306" s="257" t="s">
        <v>962</v>
      </c>
      <c r="E306" s="257" t="s">
        <v>963</v>
      </c>
      <c r="F306" s="264" t="s">
        <v>946</v>
      </c>
    </row>
    <row r="307" spans="1:6" ht="48" thickBot="1">
      <c r="A307" s="271"/>
      <c r="B307" s="272"/>
      <c r="C307" s="264"/>
      <c r="D307" s="257">
        <v>6896.3</v>
      </c>
      <c r="E307" s="257" t="s">
        <v>964</v>
      </c>
      <c r="F307" s="264" t="s">
        <v>955</v>
      </c>
    </row>
    <row r="308" spans="1:6" ht="16.5" thickBot="1">
      <c r="A308" s="842" t="s">
        <v>803</v>
      </c>
      <c r="B308" s="843"/>
      <c r="C308" s="843"/>
      <c r="D308" s="843"/>
      <c r="E308" s="843"/>
      <c r="F308" s="844"/>
    </row>
    <row r="309" spans="1:6" ht="16.5" thickBot="1">
      <c r="A309" s="348"/>
      <c r="B309" s="272" t="s">
        <v>730</v>
      </c>
      <c r="C309" s="264">
        <v>11935.2</v>
      </c>
      <c r="D309" s="264">
        <v>7737.1</v>
      </c>
      <c r="E309" s="264" t="s">
        <v>965</v>
      </c>
      <c r="F309" s="270"/>
    </row>
    <row r="310" spans="1:6" ht="32.25" thickBot="1">
      <c r="A310" s="271"/>
      <c r="B310" s="274" t="s">
        <v>123</v>
      </c>
      <c r="C310" s="264"/>
      <c r="D310" s="257">
        <v>1413.7</v>
      </c>
      <c r="E310" s="257" t="s">
        <v>966</v>
      </c>
      <c r="F310" s="264" t="s">
        <v>946</v>
      </c>
    </row>
    <row r="311" spans="1:6" ht="48" thickBot="1">
      <c r="A311" s="271"/>
      <c r="B311" s="272"/>
      <c r="C311" s="264"/>
      <c r="D311" s="257">
        <v>6323.4</v>
      </c>
      <c r="E311" s="257" t="s">
        <v>967</v>
      </c>
      <c r="F311" s="264" t="s">
        <v>955</v>
      </c>
    </row>
    <row r="312" spans="1:6" ht="32.25" thickBot="1">
      <c r="A312" s="271"/>
      <c r="B312" s="272" t="s">
        <v>897</v>
      </c>
      <c r="C312" s="264">
        <v>111.8</v>
      </c>
      <c r="D312" s="264">
        <v>80.2</v>
      </c>
      <c r="E312" s="264" t="s">
        <v>968</v>
      </c>
      <c r="F312" s="264" t="s">
        <v>946</v>
      </c>
    </row>
    <row r="313" spans="1:6" ht="32.25" thickBot="1">
      <c r="A313" s="271"/>
      <c r="B313" s="272" t="s">
        <v>911</v>
      </c>
      <c r="C313" s="264">
        <v>266.3</v>
      </c>
      <c r="D313" s="264">
        <v>183.4</v>
      </c>
      <c r="E313" s="264" t="s">
        <v>969</v>
      </c>
      <c r="F313" s="264" t="s">
        <v>946</v>
      </c>
    </row>
    <row r="314" spans="1:6" ht="16.5" thickBot="1">
      <c r="A314" s="845" t="s">
        <v>970</v>
      </c>
      <c r="B314" s="846"/>
      <c r="C314" s="264" t="s">
        <v>971</v>
      </c>
      <c r="D314" s="264" t="s">
        <v>972</v>
      </c>
      <c r="E314" s="264" t="s">
        <v>973</v>
      </c>
      <c r="F314" s="264"/>
    </row>
    <row r="315" spans="1:6" ht="32.25" thickBot="1">
      <c r="A315" s="271"/>
      <c r="B315" s="274" t="s">
        <v>123</v>
      </c>
      <c r="C315" s="264"/>
      <c r="D315" s="257">
        <v>1677.3</v>
      </c>
      <c r="E315" s="257" t="s">
        <v>974</v>
      </c>
      <c r="F315" s="264" t="s">
        <v>946</v>
      </c>
    </row>
    <row r="316" spans="1:6" ht="48" thickBot="1">
      <c r="A316" s="271"/>
      <c r="B316" s="272"/>
      <c r="C316" s="264"/>
      <c r="D316" s="257">
        <v>6323.4</v>
      </c>
      <c r="E316" s="257" t="s">
        <v>967</v>
      </c>
      <c r="F316" s="264" t="s">
        <v>955</v>
      </c>
    </row>
    <row r="317" spans="1:6" s="275" customFormat="1" ht="16.5" thickBot="1">
      <c r="A317" s="839" t="s">
        <v>849</v>
      </c>
      <c r="B317" s="840"/>
      <c r="C317" s="840"/>
      <c r="D317" s="840"/>
      <c r="E317" s="840"/>
      <c r="F317" s="841"/>
    </row>
    <row r="318" spans="1:6" ht="32.25" thickBot="1">
      <c r="A318" s="263"/>
      <c r="B318" s="272" t="s">
        <v>975</v>
      </c>
      <c r="C318" s="264">
        <v>6740.5</v>
      </c>
      <c r="D318" s="264">
        <v>4323.8</v>
      </c>
      <c r="E318" s="264" t="s">
        <v>976</v>
      </c>
      <c r="F318" s="257"/>
    </row>
    <row r="319" spans="1:6" ht="32.25" thickBot="1">
      <c r="A319" s="271"/>
      <c r="B319" s="274" t="s">
        <v>123</v>
      </c>
      <c r="C319" s="264"/>
      <c r="D319" s="264">
        <v>498.8</v>
      </c>
      <c r="E319" s="264" t="s">
        <v>977</v>
      </c>
      <c r="F319" s="264" t="s">
        <v>946</v>
      </c>
    </row>
    <row r="320" spans="1:6" ht="48" thickBot="1">
      <c r="A320" s="271"/>
      <c r="B320" s="272"/>
      <c r="C320" s="264"/>
      <c r="D320" s="264">
        <v>3825</v>
      </c>
      <c r="E320" s="264" t="s">
        <v>978</v>
      </c>
      <c r="F320" s="264" t="s">
        <v>955</v>
      </c>
    </row>
    <row r="321" spans="1:6" s="275" customFormat="1" ht="15.75">
      <c r="A321" s="847" t="s">
        <v>882</v>
      </c>
      <c r="B321" s="848"/>
      <c r="C321" s="848"/>
      <c r="D321" s="848"/>
      <c r="E321" s="848"/>
      <c r="F321" s="849"/>
    </row>
    <row r="322" spans="1:6">
      <c r="A322" s="835"/>
      <c r="B322" s="834" t="s">
        <v>979</v>
      </c>
      <c r="C322" s="835">
        <v>1674.1</v>
      </c>
      <c r="D322" s="835">
        <v>1264.7</v>
      </c>
      <c r="E322" s="835" t="s">
        <v>980</v>
      </c>
      <c r="F322" s="835" t="s">
        <v>946</v>
      </c>
    </row>
    <row r="323" spans="1:6">
      <c r="A323" s="835"/>
      <c r="B323" s="834"/>
      <c r="C323" s="835"/>
      <c r="D323" s="835"/>
      <c r="E323" s="835"/>
      <c r="F323" s="835"/>
    </row>
    <row r="324" spans="1:6" ht="15.75">
      <c r="A324" s="834" t="s">
        <v>981</v>
      </c>
      <c r="B324" s="834"/>
      <c r="C324" s="194"/>
      <c r="D324" s="194">
        <v>26556.6</v>
      </c>
      <c r="E324" s="194" t="s">
        <v>982</v>
      </c>
      <c r="F324" s="194"/>
    </row>
    <row r="325" spans="1:6" ht="32.25" thickBot="1">
      <c r="A325" s="271"/>
      <c r="B325" s="274" t="s">
        <v>123</v>
      </c>
      <c r="C325" s="264"/>
      <c r="D325" s="264">
        <v>9512.5</v>
      </c>
      <c r="E325" s="264" t="s">
        <v>983</v>
      </c>
      <c r="F325" s="264" t="s">
        <v>946</v>
      </c>
    </row>
    <row r="326" spans="1:6" ht="48" thickBot="1">
      <c r="A326" s="271"/>
      <c r="B326" s="272"/>
      <c r="C326" s="264"/>
      <c r="D326" s="264" t="s">
        <v>984</v>
      </c>
      <c r="E326" s="264" t="s">
        <v>985</v>
      </c>
      <c r="F326" s="264" t="s">
        <v>955</v>
      </c>
    </row>
  </sheetData>
  <mergeCells count="116">
    <mergeCell ref="A2:G2"/>
    <mergeCell ref="A4:G4"/>
    <mergeCell ref="A6:A8"/>
    <mergeCell ref="B6:B8"/>
    <mergeCell ref="C6:D7"/>
    <mergeCell ref="E6:F7"/>
    <mergeCell ref="G6:G8"/>
    <mergeCell ref="A9:G9"/>
    <mergeCell ref="A17:G17"/>
    <mergeCell ref="A20:G20"/>
    <mergeCell ref="A25:B25"/>
    <mergeCell ref="A27:G27"/>
    <mergeCell ref="A29:A31"/>
    <mergeCell ref="B29:B31"/>
    <mergeCell ref="C29:D30"/>
    <mergeCell ref="E29:F30"/>
    <mergeCell ref="G29:G31"/>
    <mergeCell ref="A32:G32"/>
    <mergeCell ref="A33:G33"/>
    <mergeCell ref="A39:A41"/>
    <mergeCell ref="B39:B41"/>
    <mergeCell ref="C39:C41"/>
    <mergeCell ref="D39:D41"/>
    <mergeCell ref="E39:E41"/>
    <mergeCell ref="F39:F41"/>
    <mergeCell ref="G39:G41"/>
    <mergeCell ref="A120:G120"/>
    <mergeCell ref="A124:G124"/>
    <mergeCell ref="A125:G125"/>
    <mergeCell ref="A129:G129"/>
    <mergeCell ref="A134:B134"/>
    <mergeCell ref="A137:G137"/>
    <mergeCell ref="A43:G43"/>
    <mergeCell ref="A70:G70"/>
    <mergeCell ref="A94:G94"/>
    <mergeCell ref="A112:G112"/>
    <mergeCell ref="A118:B118"/>
    <mergeCell ref="A119:G119"/>
    <mergeCell ref="A153:B153"/>
    <mergeCell ref="A154:B154"/>
    <mergeCell ref="A156:B156"/>
    <mergeCell ref="A157:B157"/>
    <mergeCell ref="A160:B160"/>
    <mergeCell ref="A161:B161"/>
    <mergeCell ref="A139:A140"/>
    <mergeCell ref="B139:B140"/>
    <mergeCell ref="C139:D139"/>
    <mergeCell ref="A141:C141"/>
    <mergeCell ref="A142:B142"/>
    <mergeCell ref="A145:A146"/>
    <mergeCell ref="B145:B146"/>
    <mergeCell ref="C145:C146"/>
    <mergeCell ref="D145:D146"/>
    <mergeCell ref="A178:D178"/>
    <mergeCell ref="A179:D179"/>
    <mergeCell ref="A195:B195"/>
    <mergeCell ref="A196:D196"/>
    <mergeCell ref="A199:B199"/>
    <mergeCell ref="A200:B200"/>
    <mergeCell ref="A162:D162"/>
    <mergeCell ref="A163:B163"/>
    <mergeCell ref="A171:B171"/>
    <mergeCell ref="A172:D172"/>
    <mergeCell ref="A176:B176"/>
    <mergeCell ref="A177:B177"/>
    <mergeCell ref="A216:B216"/>
    <mergeCell ref="A217:B217"/>
    <mergeCell ref="A218:D218"/>
    <mergeCell ref="A219:D219"/>
    <mergeCell ref="A224:B224"/>
    <mergeCell ref="A225:B225"/>
    <mergeCell ref="A201:D201"/>
    <mergeCell ref="A202:D202"/>
    <mergeCell ref="A210:B210"/>
    <mergeCell ref="A211:D211"/>
    <mergeCell ref="A213:B213"/>
    <mergeCell ref="A214:D214"/>
    <mergeCell ref="A233:D233"/>
    <mergeCell ref="A244:B244"/>
    <mergeCell ref="A245:D245"/>
    <mergeCell ref="A248:B248"/>
    <mergeCell ref="A249:B249"/>
    <mergeCell ref="A250:D250"/>
    <mergeCell ref="A226:B226"/>
    <mergeCell ref="A228:D228"/>
    <mergeCell ref="A230:A231"/>
    <mergeCell ref="B230:B231"/>
    <mergeCell ref="C230:D230"/>
    <mergeCell ref="A232:D232"/>
    <mergeCell ref="A284:B284"/>
    <mergeCell ref="A285:B285"/>
    <mergeCell ref="A287:F287"/>
    <mergeCell ref="A289:A291"/>
    <mergeCell ref="B289:B291"/>
    <mergeCell ref="C289:D290"/>
    <mergeCell ref="E289:E291"/>
    <mergeCell ref="F289:F291"/>
    <mergeCell ref="A251:D251"/>
    <mergeCell ref="A267:B267"/>
    <mergeCell ref="A268:B268"/>
    <mergeCell ref="A269:D269"/>
    <mergeCell ref="A270:D270"/>
    <mergeCell ref="A283:B283"/>
    <mergeCell ref="A324:B324"/>
    <mergeCell ref="A322:A323"/>
    <mergeCell ref="B322:B323"/>
    <mergeCell ref="C322:C323"/>
    <mergeCell ref="D322:D323"/>
    <mergeCell ref="E322:E323"/>
    <mergeCell ref="F322:F323"/>
    <mergeCell ref="A292:F292"/>
    <mergeCell ref="A297:F297"/>
    <mergeCell ref="A308:F308"/>
    <mergeCell ref="A314:B314"/>
    <mergeCell ref="A317:F317"/>
    <mergeCell ref="A321:F321"/>
  </mergeCells>
  <pageMargins left="0.7" right="0.7" top="0.75" bottom="0.75" header="0.3" footer="0.3"/>
  <pageSetup paperSize="9" scale="7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5"/>
  <sheetViews>
    <sheetView zoomScale="75" zoomScaleNormal="75" workbookViewId="0">
      <selection activeCell="E299" sqref="E299"/>
    </sheetView>
  </sheetViews>
  <sheetFormatPr defaultRowHeight="15"/>
  <cols>
    <col min="1" max="1" width="5" customWidth="1"/>
    <col min="2" max="2" width="36" customWidth="1"/>
    <col min="3" max="3" width="18.140625" customWidth="1"/>
    <col min="4" max="4" width="18.7109375" customWidth="1"/>
    <col min="5" max="5" width="19.85546875" customWidth="1"/>
    <col min="6" max="6" width="17.7109375" customWidth="1"/>
  </cols>
  <sheetData>
    <row r="1" spans="1:6" ht="68.25" customHeight="1">
      <c r="A1" s="820" t="s">
        <v>1541</v>
      </c>
      <c r="B1" s="820"/>
      <c r="C1" s="820"/>
      <c r="D1" s="820"/>
      <c r="E1" s="820"/>
      <c r="F1" s="820"/>
    </row>
    <row r="2" spans="1:6" ht="15.75" thickBot="1">
      <c r="F2" s="250" t="s">
        <v>1185</v>
      </c>
    </row>
    <row r="3" spans="1:6" ht="53.25" customHeight="1">
      <c r="A3" s="617" t="s">
        <v>1212</v>
      </c>
      <c r="B3" s="618" t="s">
        <v>1192</v>
      </c>
      <c r="C3" s="618" t="s">
        <v>3</v>
      </c>
      <c r="D3" s="618" t="s">
        <v>1193</v>
      </c>
      <c r="E3" s="618" t="s">
        <v>1194</v>
      </c>
      <c r="F3" s="583" t="s">
        <v>692</v>
      </c>
    </row>
    <row r="4" spans="1:6" ht="47.25">
      <c r="A4" s="193">
        <v>1</v>
      </c>
      <c r="B4" s="193" t="s">
        <v>1200</v>
      </c>
      <c r="C4" s="563" t="s">
        <v>169</v>
      </c>
      <c r="D4" s="193" t="s">
        <v>1196</v>
      </c>
      <c r="E4" s="193"/>
      <c r="F4" s="193" t="s">
        <v>1186</v>
      </c>
    </row>
    <row r="5" spans="1:6" ht="69.75" customHeight="1">
      <c r="A5" s="193">
        <v>2</v>
      </c>
      <c r="B5" s="193" t="s">
        <v>1187</v>
      </c>
      <c r="C5" s="563" t="s">
        <v>169</v>
      </c>
      <c r="D5" s="193" t="s">
        <v>1195</v>
      </c>
      <c r="E5" s="193"/>
      <c r="F5" s="193" t="s">
        <v>701</v>
      </c>
    </row>
    <row r="6" spans="1:6" ht="47.25">
      <c r="A6" s="193">
        <v>3</v>
      </c>
      <c r="B6" s="193" t="s">
        <v>1198</v>
      </c>
      <c r="C6" s="563" t="s">
        <v>169</v>
      </c>
      <c r="D6" s="193" t="s">
        <v>1197</v>
      </c>
      <c r="E6" s="193"/>
      <c r="F6" s="193" t="s">
        <v>701</v>
      </c>
    </row>
    <row r="7" spans="1:6" ht="48.75" customHeight="1">
      <c r="A7" s="925">
        <v>4</v>
      </c>
      <c r="B7" s="926" t="s">
        <v>1199</v>
      </c>
      <c r="C7" s="927" t="s">
        <v>169</v>
      </c>
      <c r="D7" s="193" t="s">
        <v>1188</v>
      </c>
      <c r="E7" s="280">
        <f>C17</f>
        <v>3954.9</v>
      </c>
      <c r="F7" s="928" t="s">
        <v>701</v>
      </c>
    </row>
    <row r="8" spans="1:6" ht="47.25" customHeight="1">
      <c r="A8" s="925"/>
      <c r="B8" s="926"/>
      <c r="C8" s="927"/>
      <c r="D8" s="193" t="s">
        <v>1189</v>
      </c>
      <c r="E8" s="280">
        <f>C18</f>
        <v>8104.9</v>
      </c>
      <c r="F8" s="928"/>
    </row>
    <row r="9" spans="1:6" ht="126">
      <c r="A9" s="925"/>
      <c r="B9" s="926"/>
      <c r="C9" s="927"/>
      <c r="D9" s="193" t="s">
        <v>1190</v>
      </c>
      <c r="E9" s="280">
        <f>C19</f>
        <v>13746.9</v>
      </c>
      <c r="F9" s="928"/>
    </row>
    <row r="10" spans="1:6" ht="27.75" customHeight="1">
      <c r="A10" s="925"/>
      <c r="B10" s="926"/>
      <c r="C10" s="927"/>
      <c r="D10" s="193" t="s">
        <v>1191</v>
      </c>
      <c r="E10" s="280">
        <f>C22</f>
        <v>37714.300000000003</v>
      </c>
      <c r="F10" s="928"/>
    </row>
    <row r="12" spans="1:6" ht="30.75" customHeight="1">
      <c r="B12" s="852" t="s">
        <v>1561</v>
      </c>
      <c r="C12" s="852"/>
      <c r="D12" s="604"/>
      <c r="E12" s="604"/>
    </row>
    <row r="13" spans="1:6" ht="24.75" customHeight="1">
      <c r="C13" s="253" t="s">
        <v>107</v>
      </c>
    </row>
    <row r="14" spans="1:6" ht="42" customHeight="1">
      <c r="B14" s="853" t="s">
        <v>707</v>
      </c>
      <c r="C14" s="923" t="s">
        <v>169</v>
      </c>
    </row>
    <row r="15" spans="1:6">
      <c r="B15" s="853"/>
      <c r="C15" s="924"/>
    </row>
    <row r="16" spans="1:6" ht="29.25" customHeight="1">
      <c r="B16" s="189" t="s">
        <v>1507</v>
      </c>
      <c r="C16" s="649">
        <v>38</v>
      </c>
    </row>
    <row r="17" spans="1:5" ht="26.25" customHeight="1">
      <c r="B17" s="189" t="s">
        <v>482</v>
      </c>
      <c r="C17" s="650">
        <v>3954.9</v>
      </c>
    </row>
    <row r="18" spans="1:5" ht="27" customHeight="1">
      <c r="B18" s="189" t="s">
        <v>483</v>
      </c>
      <c r="C18" s="650">
        <v>8104.9</v>
      </c>
    </row>
    <row r="19" spans="1:5" ht="53.25" customHeight="1">
      <c r="B19" s="189" t="s">
        <v>1508</v>
      </c>
      <c r="C19" s="650">
        <v>13746.9</v>
      </c>
    </row>
    <row r="20" spans="1:5" ht="19.5" customHeight="1">
      <c r="B20" s="558" t="s">
        <v>1509</v>
      </c>
      <c r="C20" s="651">
        <f>SUM(C17:C19)</f>
        <v>25806.699999999997</v>
      </c>
    </row>
    <row r="21" spans="1:5" ht="18.75" customHeight="1">
      <c r="B21" s="887" t="s">
        <v>1510</v>
      </c>
      <c r="C21" s="887"/>
    </row>
    <row r="22" spans="1:5" ht="18.75" customHeight="1">
      <c r="B22" s="193" t="s">
        <v>1511</v>
      </c>
      <c r="C22" s="326">
        <v>37714.300000000003</v>
      </c>
      <c r="D22" s="252"/>
    </row>
    <row r="23" spans="1:5" ht="22.5" customHeight="1">
      <c r="B23" s="567" t="s">
        <v>534</v>
      </c>
      <c r="C23" s="616">
        <f>C20+C22</f>
        <v>63521</v>
      </c>
    </row>
    <row r="25" spans="1:5" ht="59.25" customHeight="1">
      <c r="A25" s="922" t="s">
        <v>1962</v>
      </c>
      <c r="B25" s="922"/>
      <c r="C25" s="922"/>
      <c r="D25" s="922"/>
      <c r="E25" s="922"/>
    </row>
  </sheetData>
  <mergeCells count="10">
    <mergeCell ref="A1:F1"/>
    <mergeCell ref="A7:A10"/>
    <mergeCell ref="B7:B10"/>
    <mergeCell ref="C7:C10"/>
    <mergeCell ref="F7:F10"/>
    <mergeCell ref="B12:C12"/>
    <mergeCell ref="A25:E25"/>
    <mergeCell ref="B21:C21"/>
    <mergeCell ref="B14:B15"/>
    <mergeCell ref="C14:C15"/>
  </mergeCells>
  <pageMargins left="0.7" right="0.7" top="0.75" bottom="0.75" header="0.3" footer="0.3"/>
  <pageSetup paperSize="9" scale="7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Z230"/>
  <sheetViews>
    <sheetView zoomScale="60" zoomScaleNormal="60" workbookViewId="0">
      <selection activeCell="M16" sqref="M16:O20"/>
    </sheetView>
  </sheetViews>
  <sheetFormatPr defaultRowHeight="15"/>
  <cols>
    <col min="1" max="1" width="5.7109375" customWidth="1"/>
    <col min="2" max="2" width="7.140625" customWidth="1"/>
    <col min="3" max="3" width="7.5703125" customWidth="1"/>
    <col min="4" max="4" width="7.28515625" customWidth="1"/>
    <col min="5" max="5" width="24.5703125" customWidth="1"/>
    <col min="6" max="6" width="16.28515625" customWidth="1"/>
    <col min="9" max="9" width="25" customWidth="1"/>
    <col min="20" max="21" width="6.42578125" customWidth="1"/>
    <col min="22" max="22" width="5.28515625" customWidth="1"/>
    <col min="23" max="23" width="6.140625" customWidth="1"/>
    <col min="24" max="24" width="5.85546875" customWidth="1"/>
    <col min="25" max="25" width="6.42578125" customWidth="1"/>
  </cols>
  <sheetData>
    <row r="1" spans="1:26" ht="45" customHeight="1">
      <c r="A1" s="810" t="s">
        <v>1560</v>
      </c>
      <c r="B1" s="810"/>
      <c r="C1" s="810"/>
      <c r="D1" s="810"/>
      <c r="E1" s="810"/>
      <c r="F1" s="810"/>
      <c r="G1" s="810"/>
      <c r="H1" s="810"/>
      <c r="I1" s="810"/>
      <c r="J1" s="810"/>
      <c r="K1" s="810"/>
      <c r="L1" s="810"/>
      <c r="M1" s="810"/>
      <c r="N1" s="810"/>
      <c r="O1" s="810"/>
    </row>
    <row r="2" spans="1:26" ht="18" customHeight="1">
      <c r="A2" s="683"/>
      <c r="B2" s="683"/>
      <c r="C2" s="683"/>
      <c r="D2" s="683"/>
      <c r="E2" s="683"/>
      <c r="F2" s="683"/>
      <c r="G2" s="964"/>
      <c r="H2" s="965"/>
      <c r="I2" s="683"/>
      <c r="J2" s="683"/>
      <c r="K2" s="683"/>
      <c r="L2" s="683"/>
      <c r="M2" s="683"/>
      <c r="N2" s="683"/>
      <c r="O2" s="683"/>
    </row>
    <row r="3" spans="1:26" ht="15.75" customHeight="1">
      <c r="A3" s="927" t="s">
        <v>0</v>
      </c>
      <c r="B3" s="927"/>
      <c r="C3" s="927"/>
      <c r="D3" s="927"/>
      <c r="E3" s="927" t="s">
        <v>58</v>
      </c>
      <c r="F3" s="927" t="s">
        <v>2087</v>
      </c>
      <c r="G3" s="927" t="s">
        <v>2088</v>
      </c>
      <c r="H3" s="927"/>
      <c r="I3" s="927" t="s">
        <v>65</v>
      </c>
      <c r="J3" s="927"/>
      <c r="K3" s="927"/>
      <c r="L3" s="927"/>
      <c r="M3" s="927"/>
      <c r="N3" s="927"/>
      <c r="O3" s="927"/>
      <c r="P3" s="927"/>
      <c r="Q3" s="927"/>
      <c r="R3" s="927"/>
      <c r="S3" s="927"/>
      <c r="T3" s="927" t="s">
        <v>5</v>
      </c>
      <c r="U3" s="927"/>
      <c r="V3" s="927"/>
      <c r="W3" s="927"/>
      <c r="X3" s="927"/>
      <c r="Y3" s="927"/>
      <c r="Z3" s="968"/>
    </row>
    <row r="4" spans="1:26" ht="15" customHeight="1">
      <c r="A4" s="927"/>
      <c r="B4" s="927"/>
      <c r="C4" s="927"/>
      <c r="D4" s="927"/>
      <c r="E4" s="927"/>
      <c r="F4" s="927"/>
      <c r="G4" s="927"/>
      <c r="H4" s="927"/>
      <c r="I4" s="927"/>
      <c r="J4" s="927"/>
      <c r="K4" s="927"/>
      <c r="L4" s="927"/>
      <c r="M4" s="927"/>
      <c r="N4" s="927"/>
      <c r="O4" s="927"/>
      <c r="P4" s="927"/>
      <c r="Q4" s="927"/>
      <c r="R4" s="927"/>
      <c r="S4" s="927"/>
      <c r="T4" s="927"/>
      <c r="U4" s="927"/>
      <c r="V4" s="927"/>
      <c r="W4" s="927"/>
      <c r="X4" s="927"/>
      <c r="Y4" s="927"/>
      <c r="Z4" s="968"/>
    </row>
    <row r="5" spans="1:26" ht="22.5" customHeight="1">
      <c r="A5" s="927"/>
      <c r="B5" s="927"/>
      <c r="C5" s="927"/>
      <c r="D5" s="927"/>
      <c r="E5" s="927"/>
      <c r="F5" s="927"/>
      <c r="G5" s="927"/>
      <c r="H5" s="927"/>
      <c r="I5" s="927"/>
      <c r="J5" s="927"/>
      <c r="K5" s="927"/>
      <c r="L5" s="927"/>
      <c r="M5" s="927"/>
      <c r="N5" s="927"/>
      <c r="O5" s="927"/>
      <c r="P5" s="927"/>
      <c r="Q5" s="927"/>
      <c r="R5" s="927"/>
      <c r="S5" s="927"/>
      <c r="T5" s="927"/>
      <c r="U5" s="927"/>
      <c r="V5" s="927"/>
      <c r="W5" s="927"/>
      <c r="X5" s="927"/>
      <c r="Y5" s="927"/>
      <c r="Z5" s="968"/>
    </row>
    <row r="6" spans="1:26" ht="30" customHeight="1">
      <c r="A6" s="927"/>
      <c r="B6" s="927"/>
      <c r="C6" s="927"/>
      <c r="D6" s="927"/>
      <c r="E6" s="927"/>
      <c r="F6" s="927"/>
      <c r="G6" s="927"/>
      <c r="H6" s="927"/>
      <c r="I6" s="927" t="s">
        <v>213</v>
      </c>
      <c r="J6" s="927"/>
      <c r="K6" s="927"/>
      <c r="L6" s="927"/>
      <c r="M6" s="927"/>
      <c r="N6" s="927"/>
      <c r="O6" s="927"/>
      <c r="P6" s="927"/>
      <c r="Q6" s="927"/>
      <c r="R6" s="927"/>
      <c r="S6" s="927"/>
      <c r="T6" s="927"/>
      <c r="U6" s="927"/>
      <c r="V6" s="927"/>
      <c r="W6" s="927"/>
      <c r="X6" s="927"/>
      <c r="Y6" s="927"/>
      <c r="Z6" s="684"/>
    </row>
    <row r="7" spans="1:26" ht="101.25" customHeight="1">
      <c r="A7" s="927"/>
      <c r="B7" s="927"/>
      <c r="C7" s="927"/>
      <c r="D7" s="927"/>
      <c r="E7" s="927"/>
      <c r="F7" s="927"/>
      <c r="G7" s="927"/>
      <c r="H7" s="927"/>
      <c r="I7" s="773" t="s">
        <v>2090</v>
      </c>
      <c r="J7" s="927" t="s">
        <v>2089</v>
      </c>
      <c r="K7" s="927"/>
      <c r="L7" s="927"/>
      <c r="M7" s="927" t="s">
        <v>2091</v>
      </c>
      <c r="N7" s="927"/>
      <c r="O7" s="927"/>
      <c r="P7" s="927" t="s">
        <v>2092</v>
      </c>
      <c r="Q7" s="927"/>
      <c r="R7" s="927"/>
      <c r="S7" s="927"/>
      <c r="T7" s="927"/>
      <c r="U7" s="927"/>
      <c r="V7" s="927"/>
      <c r="W7" s="927"/>
      <c r="X7" s="927"/>
      <c r="Y7" s="927"/>
      <c r="Z7" s="339"/>
    </row>
    <row r="8" spans="1:26" ht="15.75">
      <c r="A8" s="888">
        <v>1</v>
      </c>
      <c r="B8" s="888"/>
      <c r="C8" s="888"/>
      <c r="D8" s="888"/>
      <c r="E8" s="771">
        <v>2</v>
      </c>
      <c r="F8" s="772">
        <v>3</v>
      </c>
      <c r="G8" s="888">
        <v>4</v>
      </c>
      <c r="H8" s="888"/>
      <c r="I8" s="772">
        <v>5</v>
      </c>
      <c r="J8" s="888">
        <v>6</v>
      </c>
      <c r="K8" s="888"/>
      <c r="L8" s="888"/>
      <c r="M8" s="888">
        <v>7</v>
      </c>
      <c r="N8" s="888"/>
      <c r="O8" s="888"/>
      <c r="P8" s="888">
        <v>8</v>
      </c>
      <c r="Q8" s="888"/>
      <c r="R8" s="888"/>
      <c r="S8" s="888"/>
      <c r="T8" s="888">
        <v>9</v>
      </c>
      <c r="U8" s="888"/>
      <c r="V8" s="888"/>
      <c r="W8" s="888"/>
      <c r="X8" s="888"/>
      <c r="Y8" s="888"/>
      <c r="Z8" s="684"/>
    </row>
    <row r="9" spans="1:26" ht="16.5" customHeight="1">
      <c r="A9" s="909" t="s">
        <v>217</v>
      </c>
      <c r="B9" s="909"/>
      <c r="C9" s="909"/>
      <c r="D9" s="909"/>
      <c r="E9" s="909"/>
      <c r="F9" s="773" t="s">
        <v>121</v>
      </c>
      <c r="G9" s="963">
        <v>150404.1</v>
      </c>
      <c r="H9" s="963"/>
      <c r="I9" s="254">
        <v>1000</v>
      </c>
      <c r="J9" s="963">
        <v>64648</v>
      </c>
      <c r="K9" s="963"/>
      <c r="L9" s="963"/>
      <c r="M9" s="963">
        <v>84756.1</v>
      </c>
      <c r="N9" s="963"/>
      <c r="O9" s="963"/>
      <c r="P9" s="963">
        <v>0</v>
      </c>
      <c r="Q9" s="963"/>
      <c r="R9" s="963"/>
      <c r="S9" s="963"/>
      <c r="T9" s="933" t="s">
        <v>2132</v>
      </c>
      <c r="U9" s="933"/>
      <c r="V9" s="933"/>
      <c r="W9" s="933"/>
      <c r="X9" s="933"/>
      <c r="Y9" s="933"/>
      <c r="Z9" s="684"/>
    </row>
    <row r="10" spans="1:26" ht="16.5" customHeight="1">
      <c r="A10" s="909"/>
      <c r="B10" s="909"/>
      <c r="C10" s="909"/>
      <c r="D10" s="909"/>
      <c r="E10" s="909"/>
      <c r="F10" s="773" t="s">
        <v>122</v>
      </c>
      <c r="G10" s="963">
        <v>669910.80000000005</v>
      </c>
      <c r="H10" s="963"/>
      <c r="I10" s="254">
        <v>5000</v>
      </c>
      <c r="J10" s="963">
        <v>438583</v>
      </c>
      <c r="K10" s="963"/>
      <c r="L10" s="963"/>
      <c r="M10" s="963">
        <v>226327.8</v>
      </c>
      <c r="N10" s="963"/>
      <c r="O10" s="963"/>
      <c r="P10" s="963">
        <v>0</v>
      </c>
      <c r="Q10" s="963"/>
      <c r="R10" s="963"/>
      <c r="S10" s="963"/>
      <c r="T10" s="933"/>
      <c r="U10" s="933"/>
      <c r="V10" s="933"/>
      <c r="W10" s="933"/>
      <c r="X10" s="933"/>
      <c r="Y10" s="933"/>
      <c r="Z10" s="684"/>
    </row>
    <row r="11" spans="1:26" ht="16.5" customHeight="1">
      <c r="A11" s="909"/>
      <c r="B11" s="909"/>
      <c r="C11" s="909"/>
      <c r="D11" s="909"/>
      <c r="E11" s="909"/>
      <c r="F11" s="773" t="s">
        <v>1237</v>
      </c>
      <c r="G11" s="963">
        <v>263872</v>
      </c>
      <c r="H11" s="963"/>
      <c r="I11" s="254">
        <v>7000</v>
      </c>
      <c r="J11" s="963">
        <v>152200</v>
      </c>
      <c r="K11" s="963"/>
      <c r="L11" s="963"/>
      <c r="M11" s="963">
        <v>104672</v>
      </c>
      <c r="N11" s="963"/>
      <c r="O11" s="963"/>
      <c r="P11" s="963">
        <v>0</v>
      </c>
      <c r="Q11" s="963"/>
      <c r="R11" s="963"/>
      <c r="S11" s="963"/>
      <c r="T11" s="933"/>
      <c r="U11" s="933"/>
      <c r="V11" s="933"/>
      <c r="W11" s="933"/>
      <c r="X11" s="933"/>
      <c r="Y11" s="933"/>
      <c r="Z11" s="684"/>
    </row>
    <row r="12" spans="1:26" ht="16.5" customHeight="1">
      <c r="A12" s="925" t="s">
        <v>123</v>
      </c>
      <c r="B12" s="925"/>
      <c r="C12" s="925"/>
      <c r="D12" s="925"/>
      <c r="E12" s="925"/>
      <c r="F12" s="773"/>
      <c r="G12" s="963"/>
      <c r="H12" s="963"/>
      <c r="I12" s="772"/>
      <c r="J12" s="888"/>
      <c r="K12" s="888"/>
      <c r="L12" s="888"/>
      <c r="M12" s="888"/>
      <c r="N12" s="888"/>
      <c r="O12" s="888"/>
      <c r="P12" s="888"/>
      <c r="Q12" s="888"/>
      <c r="R12" s="888"/>
      <c r="S12" s="888"/>
      <c r="T12" s="933"/>
      <c r="U12" s="933"/>
      <c r="V12" s="933"/>
      <c r="W12" s="933"/>
      <c r="X12" s="933"/>
      <c r="Y12" s="933"/>
      <c r="Z12" s="684"/>
    </row>
    <row r="13" spans="1:26" ht="16.5" customHeight="1">
      <c r="A13" s="909" t="s">
        <v>1238</v>
      </c>
      <c r="B13" s="909"/>
      <c r="C13" s="909"/>
      <c r="D13" s="909"/>
      <c r="E13" s="909"/>
      <c r="F13" s="909"/>
      <c r="G13" s="909"/>
      <c r="H13" s="909"/>
      <c r="I13" s="909"/>
      <c r="J13" s="909"/>
      <c r="K13" s="909"/>
      <c r="L13" s="909"/>
      <c r="M13" s="909"/>
      <c r="N13" s="909"/>
      <c r="O13" s="909"/>
      <c r="P13" s="909"/>
      <c r="Q13" s="909"/>
      <c r="R13" s="909"/>
      <c r="S13" s="909"/>
      <c r="T13" s="909"/>
      <c r="U13" s="909"/>
      <c r="V13" s="909"/>
      <c r="W13" s="909"/>
      <c r="X13" s="909"/>
      <c r="Y13" s="909"/>
      <c r="Z13" s="684"/>
    </row>
    <row r="14" spans="1:26" ht="15.75">
      <c r="A14" s="888"/>
      <c r="B14" s="888"/>
      <c r="C14" s="888"/>
      <c r="D14" s="888"/>
      <c r="E14" s="888"/>
      <c r="F14" s="888"/>
      <c r="G14" s="888"/>
      <c r="H14" s="888"/>
      <c r="I14" s="888"/>
      <c r="J14" s="888"/>
      <c r="K14" s="888"/>
      <c r="L14" s="888"/>
      <c r="M14" s="888"/>
      <c r="N14" s="888"/>
      <c r="O14" s="888"/>
      <c r="P14" s="888"/>
      <c r="Q14" s="888"/>
      <c r="R14" s="888"/>
      <c r="S14" s="888"/>
      <c r="T14" s="888"/>
      <c r="U14" s="888"/>
      <c r="V14" s="888"/>
      <c r="W14" s="888"/>
      <c r="X14" s="888"/>
      <c r="Y14" s="888"/>
      <c r="Z14" s="684"/>
    </row>
    <row r="15" spans="1:26" ht="16.5" customHeight="1">
      <c r="A15" s="909" t="s">
        <v>1981</v>
      </c>
      <c r="B15" s="909"/>
      <c r="C15" s="909"/>
      <c r="D15" s="909"/>
      <c r="E15" s="909"/>
      <c r="F15" s="909"/>
      <c r="G15" s="909"/>
      <c r="H15" s="909"/>
      <c r="I15" s="909"/>
      <c r="J15" s="909"/>
      <c r="K15" s="909"/>
      <c r="L15" s="909"/>
      <c r="M15" s="909"/>
      <c r="N15" s="909"/>
      <c r="O15" s="909"/>
      <c r="P15" s="909"/>
      <c r="Q15" s="909"/>
      <c r="R15" s="909"/>
      <c r="S15" s="909"/>
      <c r="T15" s="909"/>
      <c r="U15" s="909"/>
      <c r="V15" s="909"/>
      <c r="W15" s="909"/>
      <c r="X15" s="909"/>
      <c r="Y15" s="909"/>
      <c r="Z15" s="684"/>
    </row>
    <row r="16" spans="1:26" ht="90" customHeight="1">
      <c r="A16" s="966" t="s">
        <v>7</v>
      </c>
      <c r="B16" s="966"/>
      <c r="C16" s="966"/>
      <c r="D16" s="966"/>
      <c r="E16" s="772" t="s">
        <v>1239</v>
      </c>
      <c r="F16" s="888" t="s">
        <v>236</v>
      </c>
      <c r="G16" s="963">
        <v>2000</v>
      </c>
      <c r="H16" s="963"/>
      <c r="I16" s="963"/>
      <c r="J16" s="963"/>
      <c r="K16" s="963"/>
      <c r="L16" s="963"/>
      <c r="M16" s="963">
        <v>2000</v>
      </c>
      <c r="N16" s="963"/>
      <c r="O16" s="963"/>
      <c r="P16" s="963"/>
      <c r="Q16" s="963"/>
      <c r="R16" s="963"/>
      <c r="S16" s="963"/>
      <c r="T16" s="933" t="s">
        <v>543</v>
      </c>
      <c r="U16" s="933"/>
      <c r="V16" s="933"/>
      <c r="W16" s="933"/>
      <c r="X16" s="933"/>
      <c r="Y16" s="933"/>
      <c r="Z16" s="968"/>
    </row>
    <row r="17" spans="1:26" ht="28.5" customHeight="1">
      <c r="A17" s="966"/>
      <c r="B17" s="966"/>
      <c r="C17" s="966"/>
      <c r="D17" s="966"/>
      <c r="E17" s="772" t="s">
        <v>1982</v>
      </c>
      <c r="F17" s="888"/>
      <c r="G17" s="963"/>
      <c r="H17" s="963"/>
      <c r="I17" s="963"/>
      <c r="J17" s="963"/>
      <c r="K17" s="963"/>
      <c r="L17" s="963"/>
      <c r="M17" s="963"/>
      <c r="N17" s="963"/>
      <c r="O17" s="963"/>
      <c r="P17" s="963"/>
      <c r="Q17" s="963"/>
      <c r="R17" s="963"/>
      <c r="S17" s="963"/>
      <c r="T17" s="933" t="s">
        <v>1531</v>
      </c>
      <c r="U17" s="933"/>
      <c r="V17" s="933"/>
      <c r="W17" s="933"/>
      <c r="X17" s="933"/>
      <c r="Y17" s="933"/>
      <c r="Z17" s="968"/>
    </row>
    <row r="18" spans="1:26" ht="27" customHeight="1">
      <c r="A18" s="966"/>
      <c r="B18" s="966"/>
      <c r="C18" s="966"/>
      <c r="D18" s="966"/>
      <c r="E18" s="772" t="s">
        <v>1983</v>
      </c>
      <c r="F18" s="888"/>
      <c r="G18" s="963"/>
      <c r="H18" s="963"/>
      <c r="I18" s="963"/>
      <c r="J18" s="963"/>
      <c r="K18" s="963"/>
      <c r="L18" s="963"/>
      <c r="M18" s="963"/>
      <c r="N18" s="963"/>
      <c r="O18" s="963"/>
      <c r="P18" s="963"/>
      <c r="Q18" s="963"/>
      <c r="R18" s="963"/>
      <c r="S18" s="963"/>
      <c r="T18" s="933" t="s">
        <v>1664</v>
      </c>
      <c r="U18" s="933"/>
      <c r="V18" s="933"/>
      <c r="W18" s="933"/>
      <c r="X18" s="933"/>
      <c r="Y18" s="933"/>
      <c r="Z18" s="968"/>
    </row>
    <row r="19" spans="1:26" ht="25.5" customHeight="1">
      <c r="A19" s="966"/>
      <c r="B19" s="966"/>
      <c r="C19" s="966"/>
      <c r="D19" s="966"/>
      <c r="E19" s="772" t="s">
        <v>1984</v>
      </c>
      <c r="F19" s="888"/>
      <c r="G19" s="963"/>
      <c r="H19" s="963"/>
      <c r="I19" s="963"/>
      <c r="J19" s="963"/>
      <c r="K19" s="963"/>
      <c r="L19" s="963"/>
      <c r="M19" s="963"/>
      <c r="N19" s="963"/>
      <c r="O19" s="963"/>
      <c r="P19" s="963"/>
      <c r="Q19" s="963"/>
      <c r="R19" s="963"/>
      <c r="S19" s="963"/>
      <c r="T19" s="933" t="s">
        <v>1532</v>
      </c>
      <c r="U19" s="933"/>
      <c r="V19" s="933"/>
      <c r="W19" s="933"/>
      <c r="X19" s="933"/>
      <c r="Y19" s="933"/>
      <c r="Z19" s="968"/>
    </row>
    <row r="20" spans="1:26" ht="27" customHeight="1">
      <c r="A20" s="966"/>
      <c r="B20" s="966"/>
      <c r="C20" s="966"/>
      <c r="D20" s="966"/>
      <c r="E20" s="772" t="s">
        <v>1985</v>
      </c>
      <c r="F20" s="888"/>
      <c r="G20" s="963"/>
      <c r="H20" s="963"/>
      <c r="I20" s="963"/>
      <c r="J20" s="963"/>
      <c r="K20" s="963"/>
      <c r="L20" s="963"/>
      <c r="M20" s="963"/>
      <c r="N20" s="963"/>
      <c r="O20" s="963"/>
      <c r="P20" s="963"/>
      <c r="Q20" s="963"/>
      <c r="R20" s="963"/>
      <c r="S20" s="963"/>
      <c r="T20" s="940"/>
      <c r="U20" s="940"/>
      <c r="V20" s="940"/>
      <c r="W20" s="940"/>
      <c r="X20" s="940"/>
      <c r="Y20" s="940"/>
      <c r="Z20" s="968"/>
    </row>
    <row r="21" spans="1:26" ht="29.25" customHeight="1">
      <c r="A21" s="966"/>
      <c r="B21" s="966"/>
      <c r="C21" s="966"/>
      <c r="D21" s="966"/>
      <c r="E21" s="772" t="s">
        <v>1986</v>
      </c>
      <c r="F21" s="888">
        <v>2012</v>
      </c>
      <c r="G21" s="963">
        <v>98950</v>
      </c>
      <c r="H21" s="963"/>
      <c r="I21" s="963"/>
      <c r="J21" s="963">
        <v>60750</v>
      </c>
      <c r="K21" s="967"/>
      <c r="L21" s="967"/>
      <c r="M21" s="963">
        <v>38200</v>
      </c>
      <c r="N21" s="963"/>
      <c r="O21" s="963"/>
      <c r="P21" s="963">
        <v>0</v>
      </c>
      <c r="Q21" s="963"/>
      <c r="R21" s="963"/>
      <c r="S21" s="963"/>
      <c r="T21" s="940"/>
      <c r="U21" s="940"/>
      <c r="V21" s="940"/>
      <c r="W21" s="940"/>
      <c r="X21" s="940"/>
      <c r="Y21" s="940"/>
      <c r="Z21" s="968"/>
    </row>
    <row r="22" spans="1:26" ht="31.5" customHeight="1">
      <c r="A22" s="966"/>
      <c r="B22" s="966"/>
      <c r="C22" s="966"/>
      <c r="D22" s="966"/>
      <c r="E22" s="772" t="s">
        <v>1987</v>
      </c>
      <c r="F22" s="888"/>
      <c r="G22" s="963"/>
      <c r="H22" s="963"/>
      <c r="I22" s="963"/>
      <c r="J22" s="967"/>
      <c r="K22" s="967"/>
      <c r="L22" s="967"/>
      <c r="M22" s="963"/>
      <c r="N22" s="963"/>
      <c r="O22" s="963"/>
      <c r="P22" s="963"/>
      <c r="Q22" s="963"/>
      <c r="R22" s="963"/>
      <c r="S22" s="963"/>
      <c r="T22" s="940"/>
      <c r="U22" s="940"/>
      <c r="V22" s="940"/>
      <c r="W22" s="940"/>
      <c r="X22" s="940"/>
      <c r="Y22" s="940"/>
      <c r="Z22" s="968"/>
    </row>
    <row r="23" spans="1:26" ht="30.75" customHeight="1">
      <c r="A23" s="966"/>
      <c r="B23" s="966"/>
      <c r="C23" s="966"/>
      <c r="D23" s="966"/>
      <c r="E23" s="772" t="s">
        <v>1988</v>
      </c>
      <c r="F23" s="771">
        <v>2013</v>
      </c>
      <c r="G23" s="963">
        <v>173050</v>
      </c>
      <c r="H23" s="963"/>
      <c r="I23" s="254"/>
      <c r="J23" s="963">
        <v>141750</v>
      </c>
      <c r="K23" s="963"/>
      <c r="L23" s="963"/>
      <c r="M23" s="963">
        <v>31300</v>
      </c>
      <c r="N23" s="963"/>
      <c r="O23" s="963"/>
      <c r="P23" s="963">
        <v>0</v>
      </c>
      <c r="Q23" s="963"/>
      <c r="R23" s="963"/>
      <c r="S23" s="963"/>
      <c r="T23" s="940"/>
      <c r="U23" s="940"/>
      <c r="V23" s="940"/>
      <c r="W23" s="940"/>
      <c r="X23" s="940"/>
      <c r="Y23" s="940"/>
      <c r="Z23" s="684"/>
    </row>
    <row r="24" spans="1:26" ht="77.25" customHeight="1">
      <c r="A24" s="966" t="s">
        <v>13</v>
      </c>
      <c r="B24" s="966"/>
      <c r="C24" s="966"/>
      <c r="D24" s="966"/>
      <c r="E24" s="772" t="s">
        <v>1240</v>
      </c>
      <c r="F24" s="771" t="s">
        <v>236</v>
      </c>
      <c r="G24" s="963"/>
      <c r="H24" s="963"/>
      <c r="I24" s="254"/>
      <c r="J24" s="963"/>
      <c r="K24" s="963"/>
      <c r="L24" s="963"/>
      <c r="M24" s="963"/>
      <c r="N24" s="963"/>
      <c r="O24" s="963"/>
      <c r="P24" s="963"/>
      <c r="Q24" s="963"/>
      <c r="R24" s="963"/>
      <c r="S24" s="963"/>
      <c r="T24" s="933" t="s">
        <v>2133</v>
      </c>
      <c r="U24" s="933"/>
      <c r="V24" s="933"/>
      <c r="W24" s="933"/>
      <c r="X24" s="933"/>
      <c r="Y24" s="933"/>
      <c r="Z24" s="684"/>
    </row>
    <row r="25" spans="1:26" ht="45" customHeight="1">
      <c r="A25" s="966"/>
      <c r="B25" s="966"/>
      <c r="C25" s="966"/>
      <c r="D25" s="966"/>
      <c r="E25" s="772" t="s">
        <v>1241</v>
      </c>
      <c r="F25" s="771">
        <v>2012</v>
      </c>
      <c r="G25" s="963">
        <v>261433</v>
      </c>
      <c r="H25" s="963"/>
      <c r="I25" s="254"/>
      <c r="J25" s="963">
        <v>260433</v>
      </c>
      <c r="K25" s="963"/>
      <c r="L25" s="963"/>
      <c r="M25" s="963">
        <v>1000</v>
      </c>
      <c r="N25" s="963"/>
      <c r="O25" s="963"/>
      <c r="P25" s="963"/>
      <c r="Q25" s="963"/>
      <c r="R25" s="963"/>
      <c r="S25" s="963"/>
      <c r="T25" s="933" t="s">
        <v>166</v>
      </c>
      <c r="U25" s="933"/>
      <c r="V25" s="933"/>
      <c r="W25" s="933"/>
      <c r="X25" s="933"/>
      <c r="Y25" s="933"/>
      <c r="Z25" s="684"/>
    </row>
    <row r="26" spans="1:26" ht="41.25" customHeight="1">
      <c r="A26" s="966"/>
      <c r="B26" s="966"/>
      <c r="C26" s="966"/>
      <c r="D26" s="966"/>
      <c r="E26" s="772" t="s">
        <v>1242</v>
      </c>
      <c r="F26" s="771">
        <v>2013</v>
      </c>
      <c r="G26" s="963">
        <v>5000</v>
      </c>
      <c r="H26" s="963"/>
      <c r="I26" s="254"/>
      <c r="J26" s="963"/>
      <c r="K26" s="963"/>
      <c r="L26" s="963"/>
      <c r="M26" s="963">
        <v>5000</v>
      </c>
      <c r="N26" s="963"/>
      <c r="O26" s="963"/>
      <c r="P26" s="963"/>
      <c r="Q26" s="963"/>
      <c r="R26" s="963"/>
      <c r="S26" s="963"/>
      <c r="T26" s="933"/>
      <c r="U26" s="933"/>
      <c r="V26" s="933"/>
      <c r="W26" s="933"/>
      <c r="X26" s="933"/>
      <c r="Y26" s="933"/>
      <c r="Z26" s="684"/>
    </row>
    <row r="27" spans="1:26" ht="29.25" customHeight="1">
      <c r="A27" s="966" t="s">
        <v>16</v>
      </c>
      <c r="B27" s="966"/>
      <c r="C27" s="966"/>
      <c r="D27" s="966"/>
      <c r="E27" s="772" t="s">
        <v>1989</v>
      </c>
      <c r="F27" s="771">
        <v>2011</v>
      </c>
      <c r="G27" s="963"/>
      <c r="H27" s="963"/>
      <c r="I27" s="254"/>
      <c r="J27" s="963"/>
      <c r="K27" s="963"/>
      <c r="L27" s="963"/>
      <c r="M27" s="963"/>
      <c r="N27" s="963"/>
      <c r="O27" s="963"/>
      <c r="P27" s="963"/>
      <c r="Q27" s="963"/>
      <c r="R27" s="963"/>
      <c r="S27" s="963"/>
      <c r="T27" s="933" t="s">
        <v>2133</v>
      </c>
      <c r="U27" s="933"/>
      <c r="V27" s="933"/>
      <c r="W27" s="933"/>
      <c r="X27" s="933"/>
      <c r="Y27" s="933"/>
      <c r="Z27" s="684"/>
    </row>
    <row r="28" spans="1:26" ht="27.75" customHeight="1">
      <c r="A28" s="966"/>
      <c r="B28" s="966"/>
      <c r="C28" s="966"/>
      <c r="D28" s="966"/>
      <c r="E28" s="772" t="s">
        <v>1990</v>
      </c>
      <c r="F28" s="771">
        <v>2012</v>
      </c>
      <c r="G28" s="963">
        <v>213200</v>
      </c>
      <c r="H28" s="963"/>
      <c r="I28" s="254"/>
      <c r="J28" s="963">
        <v>106600</v>
      </c>
      <c r="K28" s="963"/>
      <c r="L28" s="963"/>
      <c r="M28" s="963">
        <v>106600</v>
      </c>
      <c r="N28" s="963"/>
      <c r="O28" s="963"/>
      <c r="P28" s="963"/>
      <c r="Q28" s="963"/>
      <c r="R28" s="963"/>
      <c r="S28" s="963"/>
      <c r="T28" s="933" t="s">
        <v>2134</v>
      </c>
      <c r="U28" s="933"/>
      <c r="V28" s="933"/>
      <c r="W28" s="933"/>
      <c r="X28" s="933"/>
      <c r="Y28" s="933"/>
      <c r="Z28" s="684"/>
    </row>
    <row r="29" spans="1:26" ht="16.5" customHeight="1">
      <c r="A29" s="966"/>
      <c r="B29" s="966"/>
      <c r="C29" s="966"/>
      <c r="D29" s="966"/>
      <c r="E29" s="772"/>
      <c r="F29" s="771">
        <v>2013</v>
      </c>
      <c r="G29" s="888"/>
      <c r="H29" s="888"/>
      <c r="I29" s="771"/>
      <c r="J29" s="888"/>
      <c r="K29" s="888"/>
      <c r="L29" s="888"/>
      <c r="M29" s="888"/>
      <c r="N29" s="888"/>
      <c r="O29" s="888"/>
      <c r="P29" s="888"/>
      <c r="Q29" s="888"/>
      <c r="R29" s="888"/>
      <c r="S29" s="888"/>
      <c r="T29" s="933" t="s">
        <v>2135</v>
      </c>
      <c r="U29" s="933"/>
      <c r="V29" s="933"/>
      <c r="W29" s="933"/>
      <c r="X29" s="933"/>
      <c r="Y29" s="933"/>
      <c r="Z29" s="684"/>
    </row>
    <row r="30" spans="1:26" ht="16.5" customHeight="1">
      <c r="A30" s="969" t="s">
        <v>1991</v>
      </c>
      <c r="B30" s="969"/>
      <c r="C30" s="969"/>
      <c r="D30" s="969"/>
      <c r="E30" s="969"/>
      <c r="F30" s="969"/>
      <c r="G30" s="969"/>
      <c r="H30" s="969"/>
      <c r="I30" s="969"/>
      <c r="J30" s="969"/>
      <c r="K30" s="969"/>
      <c r="L30" s="969"/>
      <c r="M30" s="969"/>
      <c r="N30" s="969"/>
      <c r="O30" s="969"/>
      <c r="P30" s="969"/>
      <c r="Q30" s="969"/>
      <c r="R30" s="969"/>
      <c r="S30" s="969"/>
      <c r="T30" s="969"/>
      <c r="U30" s="969"/>
      <c r="V30" s="969"/>
      <c r="W30" s="969"/>
      <c r="X30" s="969"/>
      <c r="Y30" s="969"/>
      <c r="Z30" s="684"/>
    </row>
    <row r="31" spans="1:26" ht="107.25" customHeight="1">
      <c r="A31" s="888" t="s">
        <v>41</v>
      </c>
      <c r="B31" s="888"/>
      <c r="C31" s="888"/>
      <c r="D31" s="888"/>
      <c r="E31" s="925" t="s">
        <v>579</v>
      </c>
      <c r="F31" s="888">
        <v>2011</v>
      </c>
      <c r="G31" s="963">
        <v>3753.4</v>
      </c>
      <c r="H31" s="963"/>
      <c r="I31" s="963"/>
      <c r="J31" s="963"/>
      <c r="K31" s="963"/>
      <c r="L31" s="963"/>
      <c r="M31" s="963">
        <v>3753.4</v>
      </c>
      <c r="N31" s="963"/>
      <c r="O31" s="963"/>
      <c r="P31" s="960"/>
      <c r="Q31" s="961"/>
      <c r="R31" s="961"/>
      <c r="S31" s="962"/>
      <c r="T31" s="933"/>
      <c r="U31" s="933"/>
      <c r="V31" s="933"/>
      <c r="W31" s="933"/>
      <c r="X31" s="933"/>
      <c r="Y31" s="933"/>
      <c r="Z31" s="968"/>
    </row>
    <row r="32" spans="1:26" ht="15.75" customHeight="1">
      <c r="A32" s="888"/>
      <c r="B32" s="888"/>
      <c r="C32" s="888"/>
      <c r="D32" s="888"/>
      <c r="E32" s="925"/>
      <c r="F32" s="888"/>
      <c r="G32" s="963"/>
      <c r="H32" s="963"/>
      <c r="I32" s="963"/>
      <c r="J32" s="963"/>
      <c r="K32" s="963"/>
      <c r="L32" s="963"/>
      <c r="M32" s="963"/>
      <c r="N32" s="963"/>
      <c r="O32" s="963"/>
      <c r="P32" s="960"/>
      <c r="Q32" s="961"/>
      <c r="R32" s="961"/>
      <c r="S32" s="962"/>
      <c r="T32" s="933" t="s">
        <v>543</v>
      </c>
      <c r="U32" s="933"/>
      <c r="V32" s="933"/>
      <c r="W32" s="933"/>
      <c r="X32" s="933"/>
      <c r="Y32" s="933"/>
      <c r="Z32" s="968"/>
    </row>
    <row r="33" spans="1:26" ht="15" customHeight="1">
      <c r="A33" s="888"/>
      <c r="B33" s="888"/>
      <c r="C33" s="888"/>
      <c r="D33" s="888"/>
      <c r="E33" s="925"/>
      <c r="F33" s="888"/>
      <c r="G33" s="963"/>
      <c r="H33" s="963"/>
      <c r="I33" s="963"/>
      <c r="J33" s="963"/>
      <c r="K33" s="963"/>
      <c r="L33" s="963"/>
      <c r="M33" s="963"/>
      <c r="N33" s="963"/>
      <c r="O33" s="963"/>
      <c r="P33" s="960"/>
      <c r="Q33" s="961"/>
      <c r="R33" s="961"/>
      <c r="S33" s="962"/>
      <c r="T33" s="933" t="s">
        <v>2134</v>
      </c>
      <c r="U33" s="933"/>
      <c r="V33" s="933"/>
      <c r="W33" s="933"/>
      <c r="X33" s="933"/>
      <c r="Y33" s="933"/>
      <c r="Z33" s="968"/>
    </row>
    <row r="34" spans="1:26" ht="15" customHeight="1">
      <c r="A34" s="888"/>
      <c r="B34" s="888"/>
      <c r="C34" s="888"/>
      <c r="D34" s="888"/>
      <c r="E34" s="925"/>
      <c r="F34" s="888"/>
      <c r="G34" s="963"/>
      <c r="H34" s="963"/>
      <c r="I34" s="963"/>
      <c r="J34" s="963"/>
      <c r="K34" s="963"/>
      <c r="L34" s="963"/>
      <c r="M34" s="963"/>
      <c r="N34" s="963"/>
      <c r="O34" s="963"/>
      <c r="P34" s="960"/>
      <c r="Q34" s="961"/>
      <c r="R34" s="961"/>
      <c r="S34" s="962"/>
      <c r="T34" s="933" t="s">
        <v>2135</v>
      </c>
      <c r="U34" s="933"/>
      <c r="V34" s="933"/>
      <c r="W34" s="933"/>
      <c r="X34" s="933"/>
      <c r="Y34" s="933"/>
      <c r="Z34" s="968"/>
    </row>
    <row r="35" spans="1:26" ht="15.75" customHeight="1">
      <c r="A35" s="888"/>
      <c r="B35" s="888"/>
      <c r="C35" s="888"/>
      <c r="D35" s="888"/>
      <c r="E35" s="925"/>
      <c r="F35" s="888"/>
      <c r="G35" s="963"/>
      <c r="H35" s="963"/>
      <c r="I35" s="963"/>
      <c r="J35" s="963"/>
      <c r="K35" s="963"/>
      <c r="L35" s="963"/>
      <c r="M35" s="963"/>
      <c r="N35" s="963"/>
      <c r="O35" s="963"/>
      <c r="P35" s="960"/>
      <c r="Q35" s="961"/>
      <c r="R35" s="961"/>
      <c r="S35" s="962"/>
      <c r="T35" s="933"/>
      <c r="U35" s="933"/>
      <c r="V35" s="933"/>
      <c r="W35" s="933"/>
      <c r="X35" s="933"/>
      <c r="Y35" s="933"/>
      <c r="Z35" s="968"/>
    </row>
    <row r="36" spans="1:26" ht="15.75">
      <c r="A36" s="888"/>
      <c r="B36" s="888"/>
      <c r="C36" s="888"/>
      <c r="D36" s="888"/>
      <c r="E36" s="925"/>
      <c r="F36" s="771">
        <v>2012</v>
      </c>
      <c r="G36" s="963" t="s">
        <v>1243</v>
      </c>
      <c r="H36" s="963"/>
      <c r="I36" s="254"/>
      <c r="J36" s="963"/>
      <c r="K36" s="963"/>
      <c r="L36" s="963"/>
      <c r="M36" s="963" t="s">
        <v>1243</v>
      </c>
      <c r="N36" s="963"/>
      <c r="O36" s="963"/>
      <c r="P36" s="960"/>
      <c r="Q36" s="961"/>
      <c r="R36" s="961"/>
      <c r="S36" s="962"/>
      <c r="T36" s="933"/>
      <c r="U36" s="933"/>
      <c r="V36" s="933"/>
      <c r="W36" s="933"/>
      <c r="X36" s="933"/>
      <c r="Y36" s="933"/>
      <c r="Z36" s="684"/>
    </row>
    <row r="37" spans="1:26" ht="15.75">
      <c r="A37" s="888"/>
      <c r="B37" s="888"/>
      <c r="C37" s="888"/>
      <c r="D37" s="888"/>
      <c r="E37" s="925"/>
      <c r="F37" s="771">
        <v>2013</v>
      </c>
      <c r="G37" s="963">
        <v>7500</v>
      </c>
      <c r="H37" s="963"/>
      <c r="I37" s="254"/>
      <c r="J37" s="963"/>
      <c r="K37" s="963"/>
      <c r="L37" s="963"/>
      <c r="M37" s="963">
        <v>7500</v>
      </c>
      <c r="N37" s="963"/>
      <c r="O37" s="963"/>
      <c r="P37" s="960"/>
      <c r="Q37" s="961"/>
      <c r="R37" s="961"/>
      <c r="S37" s="962"/>
      <c r="T37" s="933"/>
      <c r="U37" s="933"/>
      <c r="V37" s="933"/>
      <c r="W37" s="933"/>
      <c r="X37" s="933"/>
      <c r="Y37" s="933"/>
      <c r="Z37" s="684"/>
    </row>
    <row r="38" spans="1:26" ht="103.5" customHeight="1">
      <c r="A38" s="888" t="s">
        <v>43</v>
      </c>
      <c r="B38" s="888"/>
      <c r="C38" s="888"/>
      <c r="D38" s="888"/>
      <c r="E38" s="772" t="s">
        <v>1992</v>
      </c>
      <c r="F38" s="888" t="s">
        <v>236</v>
      </c>
      <c r="G38" s="963">
        <v>10972.4</v>
      </c>
      <c r="H38" s="963"/>
      <c r="I38" s="963"/>
      <c r="J38" s="963">
        <v>7000</v>
      </c>
      <c r="K38" s="963"/>
      <c r="L38" s="963"/>
      <c r="M38" s="963">
        <v>3972.4</v>
      </c>
      <c r="N38" s="963"/>
      <c r="O38" s="963"/>
      <c r="P38" s="960"/>
      <c r="Q38" s="961"/>
      <c r="R38" s="961"/>
      <c r="S38" s="962"/>
      <c r="T38" s="933"/>
      <c r="U38" s="933"/>
      <c r="V38" s="933"/>
      <c r="W38" s="933"/>
      <c r="X38" s="933"/>
      <c r="Y38" s="933"/>
      <c r="Z38" s="968"/>
    </row>
    <row r="39" spans="1:26" ht="53.25" customHeight="1">
      <c r="A39" s="888"/>
      <c r="B39" s="888"/>
      <c r="C39" s="888"/>
      <c r="D39" s="888"/>
      <c r="E39" s="772" t="s">
        <v>1244</v>
      </c>
      <c r="F39" s="888"/>
      <c r="G39" s="963"/>
      <c r="H39" s="963"/>
      <c r="I39" s="963"/>
      <c r="J39" s="963"/>
      <c r="K39" s="963"/>
      <c r="L39" s="963"/>
      <c r="M39" s="963"/>
      <c r="N39" s="963"/>
      <c r="O39" s="963"/>
      <c r="P39" s="960"/>
      <c r="Q39" s="961"/>
      <c r="R39" s="961"/>
      <c r="S39" s="962"/>
      <c r="T39" s="933"/>
      <c r="U39" s="933"/>
      <c r="V39" s="933"/>
      <c r="W39" s="933"/>
      <c r="X39" s="933"/>
      <c r="Y39" s="933"/>
      <c r="Z39" s="968"/>
    </row>
    <row r="40" spans="1:26" ht="56.25" customHeight="1">
      <c r="A40" s="888"/>
      <c r="B40" s="888"/>
      <c r="C40" s="888"/>
      <c r="D40" s="888"/>
      <c r="E40" s="772" t="s">
        <v>1245</v>
      </c>
      <c r="F40" s="888"/>
      <c r="G40" s="963"/>
      <c r="H40" s="963"/>
      <c r="I40" s="963"/>
      <c r="J40" s="963"/>
      <c r="K40" s="963"/>
      <c r="L40" s="963"/>
      <c r="M40" s="963"/>
      <c r="N40" s="963"/>
      <c r="O40" s="963"/>
      <c r="P40" s="960"/>
      <c r="Q40" s="961"/>
      <c r="R40" s="961"/>
      <c r="S40" s="962"/>
      <c r="T40" s="940"/>
      <c r="U40" s="940"/>
      <c r="V40" s="940"/>
      <c r="W40" s="940"/>
      <c r="X40" s="940"/>
      <c r="Y40" s="940"/>
      <c r="Z40" s="968"/>
    </row>
    <row r="41" spans="1:26" ht="58.5" customHeight="1">
      <c r="A41" s="888"/>
      <c r="B41" s="888"/>
      <c r="C41" s="888"/>
      <c r="D41" s="888"/>
      <c r="E41" s="772" t="s">
        <v>1246</v>
      </c>
      <c r="F41" s="888"/>
      <c r="G41" s="963"/>
      <c r="H41" s="963"/>
      <c r="I41" s="963"/>
      <c r="J41" s="963"/>
      <c r="K41" s="963"/>
      <c r="L41" s="963"/>
      <c r="M41" s="963"/>
      <c r="N41" s="963"/>
      <c r="O41" s="963"/>
      <c r="P41" s="960"/>
      <c r="Q41" s="961"/>
      <c r="R41" s="961"/>
      <c r="S41" s="962"/>
      <c r="T41" s="940"/>
      <c r="U41" s="940"/>
      <c r="V41" s="940"/>
      <c r="W41" s="940"/>
      <c r="X41" s="940"/>
      <c r="Y41" s="940"/>
      <c r="Z41" s="968"/>
    </row>
    <row r="42" spans="1:26" ht="60.75" customHeight="1">
      <c r="A42" s="888"/>
      <c r="B42" s="888"/>
      <c r="C42" s="888"/>
      <c r="D42" s="888"/>
      <c r="E42" s="772" t="s">
        <v>1247</v>
      </c>
      <c r="F42" s="888">
        <v>2012</v>
      </c>
      <c r="G42" s="963" t="s">
        <v>1248</v>
      </c>
      <c r="H42" s="963"/>
      <c r="I42" s="963"/>
      <c r="J42" s="963"/>
      <c r="K42" s="963"/>
      <c r="L42" s="963"/>
      <c r="M42" s="963" t="s">
        <v>1248</v>
      </c>
      <c r="N42" s="963"/>
      <c r="O42" s="963"/>
      <c r="P42" s="960"/>
      <c r="Q42" s="961"/>
      <c r="R42" s="961"/>
      <c r="S42" s="962"/>
      <c r="T42" s="940"/>
      <c r="U42" s="940"/>
      <c r="V42" s="940"/>
      <c r="W42" s="940"/>
      <c r="X42" s="940"/>
      <c r="Y42" s="940"/>
      <c r="Z42" s="968"/>
    </row>
    <row r="43" spans="1:26" ht="51.75" customHeight="1">
      <c r="A43" s="888"/>
      <c r="B43" s="888"/>
      <c r="C43" s="888"/>
      <c r="D43" s="888"/>
      <c r="E43" s="772" t="s">
        <v>1993</v>
      </c>
      <c r="F43" s="888"/>
      <c r="G43" s="963"/>
      <c r="H43" s="963"/>
      <c r="I43" s="963"/>
      <c r="J43" s="963"/>
      <c r="K43" s="963"/>
      <c r="L43" s="963"/>
      <c r="M43" s="963"/>
      <c r="N43" s="963"/>
      <c r="O43" s="963"/>
      <c r="P43" s="960"/>
      <c r="Q43" s="961"/>
      <c r="R43" s="961"/>
      <c r="S43" s="962"/>
      <c r="T43" s="940"/>
      <c r="U43" s="940"/>
      <c r="V43" s="940"/>
      <c r="W43" s="940"/>
      <c r="X43" s="940"/>
      <c r="Y43" s="940"/>
      <c r="Z43" s="968"/>
    </row>
    <row r="44" spans="1:26" ht="15.75">
      <c r="A44" s="888"/>
      <c r="B44" s="888"/>
      <c r="C44" s="888"/>
      <c r="D44" s="888"/>
      <c r="E44" s="774"/>
      <c r="F44" s="771">
        <v>2013</v>
      </c>
      <c r="G44" s="963"/>
      <c r="H44" s="963"/>
      <c r="I44" s="254"/>
      <c r="J44" s="963"/>
      <c r="K44" s="963"/>
      <c r="L44" s="963"/>
      <c r="M44" s="963"/>
      <c r="N44" s="963"/>
      <c r="O44" s="963"/>
      <c r="P44" s="960"/>
      <c r="Q44" s="961"/>
      <c r="R44" s="961"/>
      <c r="S44" s="962"/>
      <c r="T44" s="933"/>
      <c r="U44" s="933"/>
      <c r="V44" s="933"/>
      <c r="W44" s="933"/>
      <c r="X44" s="933"/>
      <c r="Y44" s="933"/>
      <c r="Z44" s="684"/>
    </row>
    <row r="45" spans="1:26" ht="101.25" customHeight="1">
      <c r="A45" s="888" t="s">
        <v>45</v>
      </c>
      <c r="B45" s="888"/>
      <c r="C45" s="888"/>
      <c r="D45" s="888"/>
      <c r="E45" s="772" t="s">
        <v>1249</v>
      </c>
      <c r="F45" s="888" t="s">
        <v>236</v>
      </c>
      <c r="G45" s="963">
        <v>21480</v>
      </c>
      <c r="H45" s="963"/>
      <c r="I45" s="963"/>
      <c r="J45" s="963">
        <v>20000</v>
      </c>
      <c r="K45" s="963"/>
      <c r="L45" s="963"/>
      <c r="M45" s="963">
        <v>1480</v>
      </c>
      <c r="N45" s="963"/>
      <c r="O45" s="963"/>
      <c r="P45" s="960"/>
      <c r="Q45" s="961"/>
      <c r="R45" s="961"/>
      <c r="S45" s="962"/>
      <c r="T45" s="933"/>
      <c r="U45" s="933"/>
      <c r="V45" s="933"/>
      <c r="W45" s="933"/>
      <c r="X45" s="933"/>
      <c r="Y45" s="933"/>
      <c r="Z45" s="968"/>
    </row>
    <row r="46" spans="1:26" ht="15.75">
      <c r="A46" s="888"/>
      <c r="B46" s="888"/>
      <c r="C46" s="888"/>
      <c r="D46" s="888"/>
      <c r="E46" s="772"/>
      <c r="F46" s="888"/>
      <c r="G46" s="963"/>
      <c r="H46" s="963"/>
      <c r="I46" s="963"/>
      <c r="J46" s="963"/>
      <c r="K46" s="963"/>
      <c r="L46" s="963"/>
      <c r="M46" s="963"/>
      <c r="N46" s="963"/>
      <c r="O46" s="963"/>
      <c r="P46" s="960"/>
      <c r="Q46" s="961"/>
      <c r="R46" s="961"/>
      <c r="S46" s="962"/>
      <c r="T46" s="933"/>
      <c r="U46" s="933"/>
      <c r="V46" s="933"/>
      <c r="W46" s="933"/>
      <c r="X46" s="933"/>
      <c r="Y46" s="933"/>
      <c r="Z46" s="968"/>
    </row>
    <row r="47" spans="1:26" ht="79.5" customHeight="1">
      <c r="A47" s="888"/>
      <c r="B47" s="888"/>
      <c r="C47" s="888"/>
      <c r="D47" s="888"/>
      <c r="E47" s="772" t="s">
        <v>1994</v>
      </c>
      <c r="F47" s="771">
        <v>2012</v>
      </c>
      <c r="G47" s="963">
        <v>1000</v>
      </c>
      <c r="H47" s="963"/>
      <c r="I47" s="254"/>
      <c r="J47" s="963"/>
      <c r="K47" s="963"/>
      <c r="L47" s="963"/>
      <c r="M47" s="963">
        <v>1000</v>
      </c>
      <c r="N47" s="963"/>
      <c r="O47" s="963"/>
      <c r="P47" s="960"/>
      <c r="Q47" s="961"/>
      <c r="R47" s="961"/>
      <c r="S47" s="962"/>
      <c r="T47" s="933"/>
      <c r="U47" s="933"/>
      <c r="V47" s="933"/>
      <c r="W47" s="933"/>
      <c r="X47" s="933"/>
      <c r="Y47" s="933"/>
      <c r="Z47" s="684"/>
    </row>
    <row r="48" spans="1:26" ht="15.75">
      <c r="A48" s="888"/>
      <c r="B48" s="888"/>
      <c r="C48" s="888"/>
      <c r="D48" s="888"/>
      <c r="E48" s="772"/>
      <c r="F48" s="771">
        <v>2013</v>
      </c>
      <c r="G48" s="963"/>
      <c r="H48" s="963"/>
      <c r="I48" s="254"/>
      <c r="J48" s="963"/>
      <c r="K48" s="963"/>
      <c r="L48" s="963"/>
      <c r="M48" s="963"/>
      <c r="N48" s="963"/>
      <c r="O48" s="963"/>
      <c r="P48" s="960"/>
      <c r="Q48" s="961"/>
      <c r="R48" s="961"/>
      <c r="S48" s="962"/>
      <c r="T48" s="933" t="s">
        <v>543</v>
      </c>
      <c r="U48" s="933"/>
      <c r="V48" s="933"/>
      <c r="W48" s="933"/>
      <c r="X48" s="933"/>
      <c r="Y48" s="933"/>
      <c r="Z48" s="684"/>
    </row>
    <row r="49" spans="1:26" ht="51" customHeight="1">
      <c r="A49" s="888" t="s">
        <v>47</v>
      </c>
      <c r="B49" s="888"/>
      <c r="C49" s="888"/>
      <c r="D49" s="888"/>
      <c r="E49" s="772" t="s">
        <v>1250</v>
      </c>
      <c r="F49" s="771" t="s">
        <v>236</v>
      </c>
      <c r="G49" s="963"/>
      <c r="H49" s="963"/>
      <c r="I49" s="254"/>
      <c r="J49" s="963"/>
      <c r="K49" s="963"/>
      <c r="L49" s="963"/>
      <c r="M49" s="963"/>
      <c r="N49" s="963"/>
      <c r="O49" s="963"/>
      <c r="P49" s="960"/>
      <c r="Q49" s="961"/>
      <c r="R49" s="961"/>
      <c r="S49" s="962"/>
      <c r="T49" s="933" t="s">
        <v>166</v>
      </c>
      <c r="U49" s="933"/>
      <c r="V49" s="933"/>
      <c r="W49" s="933"/>
      <c r="X49" s="933"/>
      <c r="Y49" s="933"/>
      <c r="Z49" s="684"/>
    </row>
    <row r="50" spans="1:26" ht="39.75" customHeight="1">
      <c r="A50" s="888"/>
      <c r="B50" s="888"/>
      <c r="C50" s="888"/>
      <c r="D50" s="888"/>
      <c r="E50" s="772" t="s">
        <v>1251</v>
      </c>
      <c r="F50" s="771">
        <v>2012</v>
      </c>
      <c r="G50" s="963"/>
      <c r="H50" s="963"/>
      <c r="I50" s="254"/>
      <c r="J50" s="963"/>
      <c r="K50" s="963"/>
      <c r="L50" s="963"/>
      <c r="M50" s="963"/>
      <c r="N50" s="963"/>
      <c r="O50" s="963"/>
      <c r="P50" s="960"/>
      <c r="Q50" s="961"/>
      <c r="R50" s="961"/>
      <c r="S50" s="962"/>
      <c r="T50" s="933"/>
      <c r="U50" s="933"/>
      <c r="V50" s="933"/>
      <c r="W50" s="933"/>
      <c r="X50" s="933"/>
      <c r="Y50" s="933"/>
      <c r="Z50" s="684"/>
    </row>
    <row r="51" spans="1:26" ht="34.5" customHeight="1">
      <c r="A51" s="888"/>
      <c r="B51" s="888"/>
      <c r="C51" s="888"/>
      <c r="D51" s="888"/>
      <c r="E51" s="772" t="s">
        <v>1252</v>
      </c>
      <c r="F51" s="771">
        <v>2013</v>
      </c>
      <c r="G51" s="963" t="s">
        <v>709</v>
      </c>
      <c r="H51" s="963"/>
      <c r="I51" s="254"/>
      <c r="J51" s="963"/>
      <c r="K51" s="963"/>
      <c r="L51" s="963"/>
      <c r="M51" s="963">
        <v>10000</v>
      </c>
      <c r="N51" s="963"/>
      <c r="O51" s="963"/>
      <c r="P51" s="960"/>
      <c r="Q51" s="961"/>
      <c r="R51" s="961"/>
      <c r="S51" s="962"/>
      <c r="T51" s="940"/>
      <c r="U51" s="940"/>
      <c r="V51" s="940"/>
      <c r="W51" s="940"/>
      <c r="X51" s="940"/>
      <c r="Y51" s="940"/>
      <c r="Z51" s="684"/>
    </row>
    <row r="52" spans="1:26" ht="70.5" customHeight="1">
      <c r="A52" s="888" t="s">
        <v>195</v>
      </c>
      <c r="B52" s="888"/>
      <c r="C52" s="888"/>
      <c r="D52" s="888"/>
      <c r="E52" s="772" t="s">
        <v>1995</v>
      </c>
      <c r="F52" s="888" t="s">
        <v>236</v>
      </c>
      <c r="G52" s="963">
        <v>2020</v>
      </c>
      <c r="H52" s="963"/>
      <c r="I52" s="963"/>
      <c r="J52" s="963"/>
      <c r="K52" s="963"/>
      <c r="L52" s="963"/>
      <c r="M52" s="963">
        <v>2020</v>
      </c>
      <c r="N52" s="967"/>
      <c r="O52" s="967"/>
      <c r="P52" s="960"/>
      <c r="Q52" s="961"/>
      <c r="R52" s="961"/>
      <c r="S52" s="962"/>
      <c r="T52" s="940"/>
      <c r="U52" s="940"/>
      <c r="V52" s="940"/>
      <c r="W52" s="940"/>
      <c r="X52" s="940"/>
      <c r="Y52" s="940"/>
      <c r="Z52" s="968"/>
    </row>
    <row r="53" spans="1:26" ht="54.75" customHeight="1">
      <c r="A53" s="888"/>
      <c r="B53" s="888"/>
      <c r="C53" s="888"/>
      <c r="D53" s="888"/>
      <c r="E53" s="772" t="s">
        <v>2093</v>
      </c>
      <c r="F53" s="888"/>
      <c r="G53" s="963"/>
      <c r="H53" s="963"/>
      <c r="I53" s="963"/>
      <c r="J53" s="963"/>
      <c r="K53" s="963"/>
      <c r="L53" s="963"/>
      <c r="M53" s="967"/>
      <c r="N53" s="967"/>
      <c r="O53" s="967"/>
      <c r="P53" s="960"/>
      <c r="Q53" s="961"/>
      <c r="R53" s="961"/>
      <c r="S53" s="962"/>
      <c r="T53" s="940"/>
      <c r="U53" s="940"/>
      <c r="V53" s="940"/>
      <c r="W53" s="940"/>
      <c r="X53" s="940"/>
      <c r="Y53" s="940"/>
      <c r="Z53" s="968"/>
    </row>
    <row r="54" spans="1:26" ht="42.75" customHeight="1">
      <c r="A54" s="888"/>
      <c r="B54" s="888"/>
      <c r="C54" s="888"/>
      <c r="D54" s="888"/>
      <c r="E54" s="772" t="s">
        <v>1253</v>
      </c>
      <c r="F54" s="888"/>
      <c r="G54" s="963"/>
      <c r="H54" s="963"/>
      <c r="I54" s="963"/>
      <c r="J54" s="963"/>
      <c r="K54" s="963"/>
      <c r="L54" s="963"/>
      <c r="M54" s="967"/>
      <c r="N54" s="967"/>
      <c r="O54" s="967"/>
      <c r="P54" s="960"/>
      <c r="Q54" s="961"/>
      <c r="R54" s="961"/>
      <c r="S54" s="962"/>
      <c r="T54" s="940"/>
      <c r="U54" s="940"/>
      <c r="V54" s="940"/>
      <c r="W54" s="940"/>
      <c r="X54" s="940"/>
      <c r="Y54" s="940"/>
      <c r="Z54" s="968"/>
    </row>
    <row r="55" spans="1:26" ht="42.75" customHeight="1">
      <c r="A55" s="888"/>
      <c r="B55" s="888"/>
      <c r="C55" s="888"/>
      <c r="D55" s="888"/>
      <c r="E55" s="772" t="s">
        <v>1996</v>
      </c>
      <c r="F55" s="888"/>
      <c r="G55" s="963"/>
      <c r="H55" s="963"/>
      <c r="I55" s="963"/>
      <c r="J55" s="963"/>
      <c r="K55" s="963"/>
      <c r="L55" s="963"/>
      <c r="M55" s="967"/>
      <c r="N55" s="967"/>
      <c r="O55" s="967"/>
      <c r="P55" s="960"/>
      <c r="Q55" s="961"/>
      <c r="R55" s="961"/>
      <c r="S55" s="962"/>
      <c r="T55" s="940"/>
      <c r="U55" s="940"/>
      <c r="V55" s="940"/>
      <c r="W55" s="940"/>
      <c r="X55" s="940"/>
      <c r="Y55" s="940"/>
      <c r="Z55" s="968"/>
    </row>
    <row r="56" spans="1:26" ht="36" customHeight="1">
      <c r="A56" s="888"/>
      <c r="B56" s="888"/>
      <c r="C56" s="888"/>
      <c r="D56" s="888"/>
      <c r="E56" s="772" t="s">
        <v>1997</v>
      </c>
      <c r="F56" s="888"/>
      <c r="G56" s="963"/>
      <c r="H56" s="963"/>
      <c r="I56" s="963"/>
      <c r="J56" s="963"/>
      <c r="K56" s="963"/>
      <c r="L56" s="963"/>
      <c r="M56" s="967"/>
      <c r="N56" s="967"/>
      <c r="O56" s="967"/>
      <c r="P56" s="960"/>
      <c r="Q56" s="961"/>
      <c r="R56" s="961"/>
      <c r="S56" s="962"/>
      <c r="T56" s="940"/>
      <c r="U56" s="940"/>
      <c r="V56" s="940"/>
      <c r="W56" s="940"/>
      <c r="X56" s="940"/>
      <c r="Y56" s="940"/>
      <c r="Z56" s="968"/>
    </row>
    <row r="57" spans="1:26" ht="40.5" customHeight="1">
      <c r="A57" s="888"/>
      <c r="B57" s="888"/>
      <c r="C57" s="888"/>
      <c r="D57" s="888"/>
      <c r="E57" s="772" t="s">
        <v>1998</v>
      </c>
      <c r="F57" s="771">
        <v>2012</v>
      </c>
      <c r="G57" s="963">
        <v>1500</v>
      </c>
      <c r="H57" s="963"/>
      <c r="I57" s="254"/>
      <c r="J57" s="963"/>
      <c r="K57" s="963"/>
      <c r="L57" s="963"/>
      <c r="M57" s="963">
        <v>1500</v>
      </c>
      <c r="N57" s="963"/>
      <c r="O57" s="963"/>
      <c r="P57" s="960"/>
      <c r="Q57" s="961"/>
      <c r="R57" s="961"/>
      <c r="S57" s="962"/>
      <c r="T57" s="940"/>
      <c r="U57" s="940"/>
      <c r="V57" s="940"/>
      <c r="W57" s="940"/>
      <c r="X57" s="940"/>
      <c r="Y57" s="940"/>
      <c r="Z57" s="684"/>
    </row>
    <row r="58" spans="1:26" ht="40.5" customHeight="1">
      <c r="A58" s="888"/>
      <c r="B58" s="888"/>
      <c r="C58" s="888"/>
      <c r="D58" s="888"/>
      <c r="E58" s="772" t="s">
        <v>1999</v>
      </c>
      <c r="F58" s="771">
        <v>2013</v>
      </c>
      <c r="G58" s="963">
        <v>1600</v>
      </c>
      <c r="H58" s="963"/>
      <c r="I58" s="254"/>
      <c r="J58" s="963"/>
      <c r="K58" s="963"/>
      <c r="L58" s="963"/>
      <c r="M58" s="963">
        <v>1600</v>
      </c>
      <c r="N58" s="963"/>
      <c r="O58" s="963"/>
      <c r="P58" s="960"/>
      <c r="Q58" s="961"/>
      <c r="R58" s="961"/>
      <c r="S58" s="962"/>
      <c r="T58" s="940"/>
      <c r="U58" s="940"/>
      <c r="V58" s="940"/>
      <c r="W58" s="940"/>
      <c r="X58" s="940"/>
      <c r="Y58" s="940"/>
      <c r="Z58" s="684"/>
    </row>
    <row r="59" spans="1:26" ht="66.75" customHeight="1">
      <c r="A59" s="888" t="s">
        <v>196</v>
      </c>
      <c r="B59" s="888"/>
      <c r="C59" s="888"/>
      <c r="D59" s="888"/>
      <c r="E59" s="772" t="s">
        <v>1254</v>
      </c>
      <c r="F59" s="888" t="s">
        <v>236</v>
      </c>
      <c r="G59" s="963"/>
      <c r="H59" s="963"/>
      <c r="I59" s="963"/>
      <c r="J59" s="963"/>
      <c r="K59" s="963"/>
      <c r="L59" s="963"/>
      <c r="M59" s="963"/>
      <c r="N59" s="963"/>
      <c r="O59" s="963"/>
      <c r="P59" s="960"/>
      <c r="Q59" s="961"/>
      <c r="R59" s="961"/>
      <c r="S59" s="962"/>
      <c r="T59" s="940"/>
      <c r="U59" s="940"/>
      <c r="V59" s="940"/>
      <c r="W59" s="940"/>
      <c r="X59" s="940"/>
      <c r="Y59" s="940"/>
      <c r="Z59" s="968"/>
    </row>
    <row r="60" spans="1:26" ht="37.5" customHeight="1">
      <c r="A60" s="888"/>
      <c r="B60" s="888"/>
      <c r="C60" s="888"/>
      <c r="D60" s="888"/>
      <c r="E60" s="772" t="s">
        <v>1255</v>
      </c>
      <c r="F60" s="888"/>
      <c r="G60" s="963"/>
      <c r="H60" s="963"/>
      <c r="I60" s="963"/>
      <c r="J60" s="963"/>
      <c r="K60" s="963"/>
      <c r="L60" s="963"/>
      <c r="M60" s="963"/>
      <c r="N60" s="963"/>
      <c r="O60" s="963"/>
      <c r="P60" s="960"/>
      <c r="Q60" s="961"/>
      <c r="R60" s="961"/>
      <c r="S60" s="962"/>
      <c r="T60" s="940"/>
      <c r="U60" s="940"/>
      <c r="V60" s="940"/>
      <c r="W60" s="940"/>
      <c r="X60" s="940"/>
      <c r="Y60" s="940"/>
      <c r="Z60" s="968"/>
    </row>
    <row r="61" spans="1:26" ht="35.25" customHeight="1">
      <c r="A61" s="888"/>
      <c r="B61" s="888"/>
      <c r="C61" s="888"/>
      <c r="D61" s="888"/>
      <c r="E61" s="772" t="s">
        <v>1256</v>
      </c>
      <c r="F61" s="888"/>
      <c r="G61" s="963"/>
      <c r="H61" s="963"/>
      <c r="I61" s="963"/>
      <c r="J61" s="963"/>
      <c r="K61" s="963"/>
      <c r="L61" s="963"/>
      <c r="M61" s="963"/>
      <c r="N61" s="963"/>
      <c r="O61" s="963"/>
      <c r="P61" s="960"/>
      <c r="Q61" s="961"/>
      <c r="R61" s="961"/>
      <c r="S61" s="962"/>
      <c r="T61" s="940"/>
      <c r="U61" s="940"/>
      <c r="V61" s="940"/>
      <c r="W61" s="940"/>
      <c r="X61" s="940"/>
      <c r="Y61" s="940"/>
      <c r="Z61" s="968"/>
    </row>
    <row r="62" spans="1:26" ht="36.75" customHeight="1">
      <c r="A62" s="888"/>
      <c r="B62" s="888"/>
      <c r="C62" s="888"/>
      <c r="D62" s="888"/>
      <c r="E62" s="772" t="s">
        <v>1257</v>
      </c>
      <c r="F62" s="888"/>
      <c r="G62" s="963"/>
      <c r="H62" s="963"/>
      <c r="I62" s="963"/>
      <c r="J62" s="963"/>
      <c r="K62" s="963"/>
      <c r="L62" s="963"/>
      <c r="M62" s="963"/>
      <c r="N62" s="963"/>
      <c r="O62" s="963"/>
      <c r="P62" s="960"/>
      <c r="Q62" s="961"/>
      <c r="R62" s="961"/>
      <c r="S62" s="962"/>
      <c r="T62" s="940"/>
      <c r="U62" s="940"/>
      <c r="V62" s="940"/>
      <c r="W62" s="940"/>
      <c r="X62" s="940"/>
      <c r="Y62" s="940"/>
      <c r="Z62" s="968"/>
    </row>
    <row r="63" spans="1:26" ht="35.25" customHeight="1">
      <c r="A63" s="888"/>
      <c r="B63" s="888"/>
      <c r="C63" s="888"/>
      <c r="D63" s="888"/>
      <c r="E63" s="772" t="s">
        <v>1242</v>
      </c>
      <c r="F63" s="888"/>
      <c r="G63" s="963"/>
      <c r="H63" s="963"/>
      <c r="I63" s="963"/>
      <c r="J63" s="963"/>
      <c r="K63" s="963"/>
      <c r="L63" s="963"/>
      <c r="M63" s="963"/>
      <c r="N63" s="963"/>
      <c r="O63" s="963"/>
      <c r="P63" s="960"/>
      <c r="Q63" s="961"/>
      <c r="R63" s="961"/>
      <c r="S63" s="962"/>
      <c r="T63" s="940"/>
      <c r="U63" s="940"/>
      <c r="V63" s="940"/>
      <c r="W63" s="940"/>
      <c r="X63" s="940"/>
      <c r="Y63" s="940"/>
      <c r="Z63" s="968"/>
    </row>
    <row r="64" spans="1:26" ht="59.25" customHeight="1">
      <c r="A64" s="888"/>
      <c r="B64" s="888"/>
      <c r="C64" s="888"/>
      <c r="D64" s="888"/>
      <c r="E64" s="772" t="s">
        <v>1258</v>
      </c>
      <c r="F64" s="888"/>
      <c r="G64" s="963"/>
      <c r="H64" s="963"/>
      <c r="I64" s="963"/>
      <c r="J64" s="963"/>
      <c r="K64" s="963"/>
      <c r="L64" s="963"/>
      <c r="M64" s="963"/>
      <c r="N64" s="963"/>
      <c r="O64" s="963"/>
      <c r="P64" s="960"/>
      <c r="Q64" s="961"/>
      <c r="R64" s="961"/>
      <c r="S64" s="962"/>
      <c r="T64" s="940"/>
      <c r="U64" s="940"/>
      <c r="V64" s="940"/>
      <c r="W64" s="940"/>
      <c r="X64" s="940"/>
      <c r="Y64" s="940"/>
      <c r="Z64" s="968"/>
    </row>
    <row r="65" spans="1:26" ht="38.25" customHeight="1">
      <c r="A65" s="888"/>
      <c r="B65" s="888"/>
      <c r="C65" s="888"/>
      <c r="D65" s="888"/>
      <c r="E65" s="772" t="s">
        <v>1259</v>
      </c>
      <c r="F65" s="771">
        <v>2012</v>
      </c>
      <c r="G65" s="963" t="s">
        <v>1261</v>
      </c>
      <c r="H65" s="963"/>
      <c r="I65" s="254"/>
      <c r="J65" s="963"/>
      <c r="K65" s="963"/>
      <c r="L65" s="963"/>
      <c r="M65" s="963" t="s">
        <v>1261</v>
      </c>
      <c r="N65" s="963"/>
      <c r="O65" s="963"/>
      <c r="P65" s="960"/>
      <c r="Q65" s="961"/>
      <c r="R65" s="961"/>
      <c r="S65" s="962"/>
      <c r="T65" s="940"/>
      <c r="U65" s="940"/>
      <c r="V65" s="940"/>
      <c r="W65" s="940"/>
      <c r="X65" s="940"/>
      <c r="Y65" s="940"/>
      <c r="Z65" s="684"/>
    </row>
    <row r="66" spans="1:26" ht="41.25" customHeight="1">
      <c r="A66" s="888"/>
      <c r="B66" s="888"/>
      <c r="C66" s="888"/>
      <c r="D66" s="888"/>
      <c r="E66" s="772" t="s">
        <v>1260</v>
      </c>
      <c r="F66" s="771">
        <v>2013</v>
      </c>
      <c r="G66" s="963"/>
      <c r="H66" s="963"/>
      <c r="I66" s="254"/>
      <c r="J66" s="963"/>
      <c r="K66" s="963"/>
      <c r="L66" s="963"/>
      <c r="M66" s="963"/>
      <c r="N66" s="963"/>
      <c r="O66" s="963"/>
      <c r="P66" s="960"/>
      <c r="Q66" s="961"/>
      <c r="R66" s="961"/>
      <c r="S66" s="962"/>
      <c r="T66" s="940"/>
      <c r="U66" s="940"/>
      <c r="V66" s="940"/>
      <c r="W66" s="940"/>
      <c r="X66" s="940"/>
      <c r="Y66" s="940"/>
      <c r="Z66" s="684"/>
    </row>
    <row r="67" spans="1:26" ht="70.5" customHeight="1">
      <c r="A67" s="888" t="s">
        <v>465</v>
      </c>
      <c r="B67" s="888"/>
      <c r="C67" s="888"/>
      <c r="D67" s="888"/>
      <c r="E67" s="772" t="s">
        <v>1262</v>
      </c>
      <c r="F67" s="888" t="s">
        <v>236</v>
      </c>
      <c r="G67" s="963"/>
      <c r="H67" s="963"/>
      <c r="I67" s="963"/>
      <c r="J67" s="963"/>
      <c r="K67" s="963"/>
      <c r="L67" s="963"/>
      <c r="M67" s="963"/>
      <c r="N67" s="963"/>
      <c r="O67" s="963"/>
      <c r="P67" s="960"/>
      <c r="Q67" s="961"/>
      <c r="R67" s="961"/>
      <c r="S67" s="962"/>
      <c r="T67" s="940"/>
      <c r="U67" s="940"/>
      <c r="V67" s="940"/>
      <c r="W67" s="940"/>
      <c r="X67" s="940"/>
      <c r="Y67" s="940"/>
      <c r="Z67" s="968"/>
    </row>
    <row r="68" spans="1:26" ht="39.75" customHeight="1">
      <c r="A68" s="888"/>
      <c r="B68" s="888"/>
      <c r="C68" s="888"/>
      <c r="D68" s="888"/>
      <c r="E68" s="772" t="s">
        <v>1263</v>
      </c>
      <c r="F68" s="888"/>
      <c r="G68" s="963"/>
      <c r="H68" s="963"/>
      <c r="I68" s="963"/>
      <c r="J68" s="963"/>
      <c r="K68" s="963"/>
      <c r="L68" s="963"/>
      <c r="M68" s="963"/>
      <c r="N68" s="963"/>
      <c r="O68" s="963"/>
      <c r="P68" s="960"/>
      <c r="Q68" s="961"/>
      <c r="R68" s="961"/>
      <c r="S68" s="962"/>
      <c r="T68" s="940"/>
      <c r="U68" s="940"/>
      <c r="V68" s="940"/>
      <c r="W68" s="940"/>
      <c r="X68" s="940"/>
      <c r="Y68" s="940"/>
      <c r="Z68" s="968"/>
    </row>
    <row r="69" spans="1:26" ht="54" customHeight="1">
      <c r="A69" s="888"/>
      <c r="B69" s="888"/>
      <c r="C69" s="888"/>
      <c r="D69" s="888"/>
      <c r="E69" s="772" t="s">
        <v>1264</v>
      </c>
      <c r="F69" s="888"/>
      <c r="G69" s="963"/>
      <c r="H69" s="963"/>
      <c r="I69" s="963"/>
      <c r="J69" s="963"/>
      <c r="K69" s="963"/>
      <c r="L69" s="963"/>
      <c r="M69" s="963"/>
      <c r="N69" s="963"/>
      <c r="O69" s="963"/>
      <c r="P69" s="960"/>
      <c r="Q69" s="961"/>
      <c r="R69" s="961"/>
      <c r="S69" s="962"/>
      <c r="T69" s="940"/>
      <c r="U69" s="940"/>
      <c r="V69" s="940"/>
      <c r="W69" s="940"/>
      <c r="X69" s="940"/>
      <c r="Y69" s="940"/>
      <c r="Z69" s="968"/>
    </row>
    <row r="70" spans="1:26" ht="38.25" customHeight="1">
      <c r="A70" s="888"/>
      <c r="B70" s="888"/>
      <c r="C70" s="888"/>
      <c r="D70" s="888"/>
      <c r="E70" s="772" t="s">
        <v>1265</v>
      </c>
      <c r="F70" s="888"/>
      <c r="G70" s="963"/>
      <c r="H70" s="963"/>
      <c r="I70" s="963"/>
      <c r="J70" s="963"/>
      <c r="K70" s="963"/>
      <c r="L70" s="963"/>
      <c r="M70" s="963"/>
      <c r="N70" s="963"/>
      <c r="O70" s="963"/>
      <c r="P70" s="960"/>
      <c r="Q70" s="961"/>
      <c r="R70" s="961"/>
      <c r="S70" s="962"/>
      <c r="T70" s="940"/>
      <c r="U70" s="940"/>
      <c r="V70" s="940"/>
      <c r="W70" s="940"/>
      <c r="X70" s="940"/>
      <c r="Y70" s="940"/>
      <c r="Z70" s="968"/>
    </row>
    <row r="71" spans="1:26" ht="40.5" customHeight="1">
      <c r="A71" s="888"/>
      <c r="B71" s="888"/>
      <c r="C71" s="888"/>
      <c r="D71" s="888"/>
      <c r="E71" s="772" t="s">
        <v>1266</v>
      </c>
      <c r="F71" s="888"/>
      <c r="G71" s="963"/>
      <c r="H71" s="963"/>
      <c r="I71" s="963"/>
      <c r="J71" s="963"/>
      <c r="K71" s="963"/>
      <c r="L71" s="963"/>
      <c r="M71" s="963"/>
      <c r="N71" s="963"/>
      <c r="O71" s="963"/>
      <c r="P71" s="960"/>
      <c r="Q71" s="961"/>
      <c r="R71" s="961"/>
      <c r="S71" s="962"/>
      <c r="T71" s="940"/>
      <c r="U71" s="940"/>
      <c r="V71" s="940"/>
      <c r="W71" s="940"/>
      <c r="X71" s="940"/>
      <c r="Y71" s="940"/>
      <c r="Z71" s="968"/>
    </row>
    <row r="72" spans="1:26" ht="40.5" customHeight="1">
      <c r="A72" s="888"/>
      <c r="B72" s="888"/>
      <c r="C72" s="888"/>
      <c r="D72" s="888"/>
      <c r="E72" s="772" t="s">
        <v>1267</v>
      </c>
      <c r="F72" s="888"/>
      <c r="G72" s="963"/>
      <c r="H72" s="963"/>
      <c r="I72" s="963"/>
      <c r="J72" s="963"/>
      <c r="K72" s="963"/>
      <c r="L72" s="963"/>
      <c r="M72" s="963"/>
      <c r="N72" s="963"/>
      <c r="O72" s="963"/>
      <c r="P72" s="960"/>
      <c r="Q72" s="961"/>
      <c r="R72" s="961"/>
      <c r="S72" s="962"/>
      <c r="T72" s="940"/>
      <c r="U72" s="940"/>
      <c r="V72" s="940"/>
      <c r="W72" s="940"/>
      <c r="X72" s="940"/>
      <c r="Y72" s="940"/>
      <c r="Z72" s="968"/>
    </row>
    <row r="73" spans="1:26" ht="36" customHeight="1">
      <c r="A73" s="888"/>
      <c r="B73" s="888"/>
      <c r="C73" s="888"/>
      <c r="D73" s="888"/>
      <c r="E73" s="772" t="s">
        <v>1242</v>
      </c>
      <c r="F73" s="888"/>
      <c r="G73" s="963"/>
      <c r="H73" s="963"/>
      <c r="I73" s="963"/>
      <c r="J73" s="963"/>
      <c r="K73" s="963"/>
      <c r="L73" s="963"/>
      <c r="M73" s="963"/>
      <c r="N73" s="963"/>
      <c r="O73" s="963"/>
      <c r="P73" s="960"/>
      <c r="Q73" s="961"/>
      <c r="R73" s="961"/>
      <c r="S73" s="962"/>
      <c r="T73" s="940"/>
      <c r="U73" s="940"/>
      <c r="V73" s="940"/>
      <c r="W73" s="940"/>
      <c r="X73" s="940"/>
      <c r="Y73" s="940"/>
      <c r="Z73" s="968"/>
    </row>
    <row r="74" spans="1:26" ht="27" customHeight="1">
      <c r="A74" s="888"/>
      <c r="B74" s="888"/>
      <c r="C74" s="888"/>
      <c r="D74" s="888"/>
      <c r="E74" s="772" t="s">
        <v>2000</v>
      </c>
      <c r="F74" s="771">
        <v>2012</v>
      </c>
      <c r="G74" s="963" t="s">
        <v>1268</v>
      </c>
      <c r="H74" s="963"/>
      <c r="I74" s="254"/>
      <c r="J74" s="963"/>
      <c r="K74" s="963"/>
      <c r="L74" s="963"/>
      <c r="M74" s="963" t="s">
        <v>1268</v>
      </c>
      <c r="N74" s="963"/>
      <c r="O74" s="963"/>
      <c r="P74" s="963"/>
      <c r="Q74" s="963"/>
      <c r="R74" s="963"/>
      <c r="S74" s="963"/>
      <c r="T74" s="940"/>
      <c r="U74" s="940"/>
      <c r="V74" s="940"/>
      <c r="W74" s="940"/>
      <c r="X74" s="940"/>
      <c r="Y74" s="940"/>
      <c r="Z74" s="684"/>
    </row>
    <row r="75" spans="1:26" ht="41.25" customHeight="1">
      <c r="A75" s="888"/>
      <c r="B75" s="888"/>
      <c r="C75" s="888"/>
      <c r="D75" s="888"/>
      <c r="E75" s="772" t="s">
        <v>2001</v>
      </c>
      <c r="F75" s="771">
        <v>2013</v>
      </c>
      <c r="G75" s="963" t="s">
        <v>1269</v>
      </c>
      <c r="H75" s="963"/>
      <c r="I75" s="254"/>
      <c r="J75" s="963"/>
      <c r="K75" s="963"/>
      <c r="L75" s="963"/>
      <c r="M75" s="963">
        <v>3400</v>
      </c>
      <c r="N75" s="963"/>
      <c r="O75" s="963"/>
      <c r="P75" s="963"/>
      <c r="Q75" s="963"/>
      <c r="R75" s="963"/>
      <c r="S75" s="963"/>
      <c r="T75" s="940"/>
      <c r="U75" s="940"/>
      <c r="V75" s="940"/>
      <c r="W75" s="940"/>
      <c r="X75" s="940"/>
      <c r="Y75" s="940"/>
      <c r="Z75" s="684"/>
    </row>
    <row r="76" spans="1:26" ht="50.25" customHeight="1">
      <c r="A76" s="772" t="s">
        <v>592</v>
      </c>
      <c r="B76" s="772"/>
      <c r="C76" s="772"/>
      <c r="D76" s="772"/>
      <c r="E76" s="772" t="s">
        <v>1270</v>
      </c>
      <c r="F76" s="888" t="s">
        <v>2094</v>
      </c>
      <c r="G76" s="963"/>
      <c r="H76" s="963"/>
      <c r="I76" s="963"/>
      <c r="J76" s="963"/>
      <c r="K76" s="963"/>
      <c r="L76" s="963"/>
      <c r="M76" s="963"/>
      <c r="N76" s="963"/>
      <c r="O76" s="963"/>
      <c r="P76" s="963"/>
      <c r="Q76" s="963"/>
      <c r="R76" s="963"/>
      <c r="S76" s="963"/>
      <c r="T76" s="940"/>
      <c r="U76" s="940"/>
      <c r="V76" s="940"/>
      <c r="W76" s="940"/>
      <c r="X76" s="940"/>
      <c r="Y76" s="940"/>
      <c r="Z76" s="968"/>
    </row>
    <row r="77" spans="1:26" ht="39.75" customHeight="1">
      <c r="A77" s="772"/>
      <c r="B77" s="772"/>
      <c r="C77" s="772"/>
      <c r="D77" s="772"/>
      <c r="E77" s="772" t="s">
        <v>1271</v>
      </c>
      <c r="F77" s="888"/>
      <c r="G77" s="963"/>
      <c r="H77" s="963"/>
      <c r="I77" s="963"/>
      <c r="J77" s="963"/>
      <c r="K77" s="963"/>
      <c r="L77" s="963"/>
      <c r="M77" s="963"/>
      <c r="N77" s="963"/>
      <c r="O77" s="963"/>
      <c r="P77" s="963"/>
      <c r="Q77" s="963"/>
      <c r="R77" s="963"/>
      <c r="S77" s="963"/>
      <c r="T77" s="940"/>
      <c r="U77" s="940"/>
      <c r="V77" s="940"/>
      <c r="W77" s="940"/>
      <c r="X77" s="940"/>
      <c r="Y77" s="940"/>
      <c r="Z77" s="968"/>
    </row>
    <row r="78" spans="1:26" ht="37.5" customHeight="1">
      <c r="A78" s="772"/>
      <c r="B78" s="772"/>
      <c r="C78" s="772"/>
      <c r="D78" s="772"/>
      <c r="E78" s="772" t="s">
        <v>1272</v>
      </c>
      <c r="F78" s="888">
        <v>2013</v>
      </c>
      <c r="G78" s="963" t="s">
        <v>1277</v>
      </c>
      <c r="H78" s="963"/>
      <c r="I78" s="963"/>
      <c r="J78" s="963"/>
      <c r="K78" s="963"/>
      <c r="L78" s="963"/>
      <c r="M78" s="963">
        <v>3500</v>
      </c>
      <c r="N78" s="963"/>
      <c r="O78" s="963"/>
      <c r="P78" s="280"/>
      <c r="Q78" s="280"/>
      <c r="R78" s="280"/>
      <c r="S78" s="280"/>
      <c r="T78" s="937"/>
      <c r="U78" s="937"/>
      <c r="V78" s="937"/>
      <c r="W78" s="937"/>
      <c r="X78" s="937"/>
      <c r="Y78" s="937"/>
      <c r="Z78" s="968"/>
    </row>
    <row r="79" spans="1:26" ht="40.5" customHeight="1">
      <c r="A79" s="772"/>
      <c r="B79" s="772"/>
      <c r="C79" s="772"/>
      <c r="D79" s="772"/>
      <c r="E79" s="772" t="s">
        <v>1273</v>
      </c>
      <c r="F79" s="888"/>
      <c r="G79" s="963"/>
      <c r="H79" s="963"/>
      <c r="I79" s="963"/>
      <c r="J79" s="963"/>
      <c r="K79" s="963"/>
      <c r="L79" s="963"/>
      <c r="M79" s="963"/>
      <c r="N79" s="963"/>
      <c r="O79" s="963"/>
      <c r="P79" s="280"/>
      <c r="Q79" s="280"/>
      <c r="R79" s="280"/>
      <c r="S79" s="280"/>
      <c r="T79" s="937"/>
      <c r="U79" s="937"/>
      <c r="V79" s="937"/>
      <c r="W79" s="937"/>
      <c r="X79" s="937"/>
      <c r="Y79" s="937"/>
      <c r="Z79" s="968"/>
    </row>
    <row r="80" spans="1:26" ht="36" customHeight="1">
      <c r="A80" s="772"/>
      <c r="B80" s="772"/>
      <c r="C80" s="772"/>
      <c r="D80" s="772"/>
      <c r="E80" s="772" t="s">
        <v>1274</v>
      </c>
      <c r="F80" s="888"/>
      <c r="G80" s="963"/>
      <c r="H80" s="963"/>
      <c r="I80" s="963"/>
      <c r="J80" s="963"/>
      <c r="K80" s="963"/>
      <c r="L80" s="963"/>
      <c r="M80" s="963"/>
      <c r="N80" s="963"/>
      <c r="O80" s="963"/>
      <c r="P80" s="280"/>
      <c r="Q80" s="280"/>
      <c r="R80" s="280"/>
      <c r="S80" s="280"/>
      <c r="T80" s="937"/>
      <c r="U80" s="937"/>
      <c r="V80" s="937"/>
      <c r="W80" s="937"/>
      <c r="X80" s="937"/>
      <c r="Y80" s="937"/>
      <c r="Z80" s="968"/>
    </row>
    <row r="81" spans="1:26" ht="56.25" customHeight="1">
      <c r="A81" s="772"/>
      <c r="B81" s="772"/>
      <c r="C81" s="772"/>
      <c r="D81" s="772"/>
      <c r="E81" s="772" t="s">
        <v>1275</v>
      </c>
      <c r="F81" s="888"/>
      <c r="G81" s="963"/>
      <c r="H81" s="963"/>
      <c r="I81" s="963"/>
      <c r="J81" s="963"/>
      <c r="K81" s="963"/>
      <c r="L81" s="963"/>
      <c r="M81" s="963"/>
      <c r="N81" s="963"/>
      <c r="O81" s="963"/>
      <c r="P81" s="280"/>
      <c r="Q81" s="280"/>
      <c r="R81" s="280"/>
      <c r="S81" s="280"/>
      <c r="T81" s="937"/>
      <c r="U81" s="937"/>
      <c r="V81" s="937"/>
      <c r="W81" s="937"/>
      <c r="X81" s="937"/>
      <c r="Y81" s="937"/>
      <c r="Z81" s="968"/>
    </row>
    <row r="82" spans="1:26" ht="51.75" customHeight="1">
      <c r="A82" s="772"/>
      <c r="B82" s="772"/>
      <c r="C82" s="772"/>
      <c r="D82" s="772"/>
      <c r="E82" s="772" t="s">
        <v>1276</v>
      </c>
      <c r="F82" s="888"/>
      <c r="G82" s="963"/>
      <c r="H82" s="963"/>
      <c r="I82" s="963"/>
      <c r="J82" s="963"/>
      <c r="K82" s="963"/>
      <c r="L82" s="963"/>
      <c r="M82" s="963"/>
      <c r="N82" s="963"/>
      <c r="O82" s="963"/>
      <c r="P82" s="280"/>
      <c r="Q82" s="280"/>
      <c r="R82" s="280"/>
      <c r="S82" s="280"/>
      <c r="T82" s="937"/>
      <c r="U82" s="937"/>
      <c r="V82" s="937"/>
      <c r="W82" s="937"/>
      <c r="X82" s="937"/>
      <c r="Y82" s="937"/>
      <c r="Z82" s="968"/>
    </row>
    <row r="83" spans="1:26" ht="72" customHeight="1">
      <c r="A83" s="888" t="s">
        <v>594</v>
      </c>
      <c r="B83" s="888"/>
      <c r="C83" s="888"/>
      <c r="D83" s="888"/>
      <c r="E83" s="772" t="s">
        <v>2002</v>
      </c>
      <c r="F83" s="927" t="s">
        <v>2095</v>
      </c>
      <c r="G83" s="963" t="s">
        <v>2096</v>
      </c>
      <c r="H83" s="963"/>
      <c r="I83" s="963"/>
      <c r="J83" s="963"/>
      <c r="K83" s="963"/>
      <c r="L83" s="963"/>
      <c r="M83" s="963" t="s">
        <v>2097</v>
      </c>
      <c r="N83" s="967"/>
      <c r="O83" s="967"/>
      <c r="P83" s="280"/>
      <c r="Q83" s="280"/>
      <c r="R83" s="280"/>
      <c r="S83" s="280"/>
      <c r="T83" s="888"/>
      <c r="U83" s="888"/>
      <c r="V83" s="888"/>
      <c r="W83" s="888"/>
      <c r="X83" s="888"/>
      <c r="Y83" s="888"/>
      <c r="Z83" s="968"/>
    </row>
    <row r="84" spans="1:26" ht="40.5" customHeight="1">
      <c r="A84" s="888"/>
      <c r="B84" s="888"/>
      <c r="C84" s="888"/>
      <c r="D84" s="888"/>
      <c r="E84" s="772" t="s">
        <v>1265</v>
      </c>
      <c r="F84" s="927"/>
      <c r="G84" s="963"/>
      <c r="H84" s="963"/>
      <c r="I84" s="963"/>
      <c r="J84" s="963"/>
      <c r="K84" s="963"/>
      <c r="L84" s="963"/>
      <c r="M84" s="967"/>
      <c r="N84" s="967"/>
      <c r="O84" s="967"/>
      <c r="P84" s="280"/>
      <c r="Q84" s="280"/>
      <c r="R84" s="280"/>
      <c r="S84" s="280"/>
      <c r="T84" s="888"/>
      <c r="U84" s="888"/>
      <c r="V84" s="888"/>
      <c r="W84" s="888"/>
      <c r="X84" s="888"/>
      <c r="Y84" s="888"/>
      <c r="Z84" s="968"/>
    </row>
    <row r="85" spans="1:26" ht="40.5" customHeight="1">
      <c r="A85" s="888"/>
      <c r="B85" s="888"/>
      <c r="C85" s="888"/>
      <c r="D85" s="888"/>
      <c r="E85" s="772" t="s">
        <v>1273</v>
      </c>
      <c r="F85" s="927"/>
      <c r="G85" s="963"/>
      <c r="H85" s="963"/>
      <c r="I85" s="963"/>
      <c r="J85" s="963"/>
      <c r="K85" s="963"/>
      <c r="L85" s="963"/>
      <c r="M85" s="967"/>
      <c r="N85" s="967"/>
      <c r="O85" s="967"/>
      <c r="P85" s="280"/>
      <c r="Q85" s="280"/>
      <c r="R85" s="280"/>
      <c r="S85" s="280"/>
      <c r="T85" s="888"/>
      <c r="U85" s="888"/>
      <c r="V85" s="888"/>
      <c r="W85" s="888"/>
      <c r="X85" s="888"/>
      <c r="Y85" s="888"/>
      <c r="Z85" s="968"/>
    </row>
    <row r="86" spans="1:26" ht="39" customHeight="1">
      <c r="A86" s="888"/>
      <c r="B86" s="888"/>
      <c r="C86" s="888"/>
      <c r="D86" s="888"/>
      <c r="E86" s="772" t="s">
        <v>1259</v>
      </c>
      <c r="F86" s="927"/>
      <c r="G86" s="963"/>
      <c r="H86" s="963"/>
      <c r="I86" s="963"/>
      <c r="J86" s="963"/>
      <c r="K86" s="963"/>
      <c r="L86" s="963"/>
      <c r="M86" s="967"/>
      <c r="N86" s="967"/>
      <c r="O86" s="967"/>
      <c r="P86" s="280"/>
      <c r="Q86" s="280"/>
      <c r="R86" s="280"/>
      <c r="S86" s="280"/>
      <c r="T86" s="888"/>
      <c r="U86" s="888"/>
      <c r="V86" s="888"/>
      <c r="W86" s="888"/>
      <c r="X86" s="888"/>
      <c r="Y86" s="888"/>
      <c r="Z86" s="968"/>
    </row>
    <row r="87" spans="1:26" ht="39" customHeight="1">
      <c r="A87" s="888"/>
      <c r="B87" s="888"/>
      <c r="C87" s="888"/>
      <c r="D87" s="888"/>
      <c r="E87" s="772" t="s">
        <v>1278</v>
      </c>
      <c r="F87" s="927"/>
      <c r="G87" s="963"/>
      <c r="H87" s="963"/>
      <c r="I87" s="963"/>
      <c r="J87" s="963"/>
      <c r="K87" s="963"/>
      <c r="L87" s="963"/>
      <c r="M87" s="967"/>
      <c r="N87" s="967"/>
      <c r="O87" s="967"/>
      <c r="P87" s="280"/>
      <c r="Q87" s="280"/>
      <c r="R87" s="280"/>
      <c r="S87" s="280"/>
      <c r="T87" s="888"/>
      <c r="U87" s="888"/>
      <c r="V87" s="888"/>
      <c r="W87" s="888"/>
      <c r="X87" s="888"/>
      <c r="Y87" s="888"/>
      <c r="Z87" s="968"/>
    </row>
    <row r="88" spans="1:26" ht="52.5" customHeight="1">
      <c r="A88" s="888" t="s">
        <v>595</v>
      </c>
      <c r="B88" s="888"/>
      <c r="C88" s="888"/>
      <c r="D88" s="888"/>
      <c r="E88" s="772" t="s">
        <v>1279</v>
      </c>
      <c r="F88" s="888" t="s">
        <v>236</v>
      </c>
      <c r="G88" s="963">
        <v>42588.2</v>
      </c>
      <c r="H88" s="963"/>
      <c r="I88" s="963"/>
      <c r="J88" s="963">
        <v>11796.5</v>
      </c>
      <c r="K88" s="963"/>
      <c r="L88" s="963"/>
      <c r="M88" s="963">
        <v>30791.7</v>
      </c>
      <c r="N88" s="963"/>
      <c r="O88" s="963"/>
      <c r="P88" s="280"/>
      <c r="Q88" s="280"/>
      <c r="R88" s="280"/>
      <c r="S88" s="280"/>
      <c r="T88" s="888"/>
      <c r="U88" s="888"/>
      <c r="V88" s="888"/>
      <c r="W88" s="888"/>
      <c r="X88" s="888"/>
      <c r="Y88" s="888"/>
      <c r="Z88" s="968"/>
    </row>
    <row r="89" spans="1:26" ht="37.5" customHeight="1">
      <c r="A89" s="888"/>
      <c r="B89" s="888"/>
      <c r="C89" s="888"/>
      <c r="D89" s="888"/>
      <c r="E89" s="772" t="s">
        <v>2003</v>
      </c>
      <c r="F89" s="888"/>
      <c r="G89" s="963"/>
      <c r="H89" s="963"/>
      <c r="I89" s="963"/>
      <c r="J89" s="963"/>
      <c r="K89" s="963"/>
      <c r="L89" s="963"/>
      <c r="M89" s="963"/>
      <c r="N89" s="963"/>
      <c r="O89" s="963"/>
      <c r="P89" s="280"/>
      <c r="Q89" s="280"/>
      <c r="R89" s="280"/>
      <c r="S89" s="280"/>
      <c r="T89" s="888"/>
      <c r="U89" s="888"/>
      <c r="V89" s="888"/>
      <c r="W89" s="888"/>
      <c r="X89" s="888"/>
      <c r="Y89" s="888"/>
      <c r="Z89" s="968"/>
    </row>
    <row r="90" spans="1:26" ht="33.75" customHeight="1">
      <c r="A90" s="888"/>
      <c r="B90" s="888"/>
      <c r="C90" s="888"/>
      <c r="D90" s="888"/>
      <c r="E90" s="772" t="s">
        <v>2004</v>
      </c>
      <c r="F90" s="888"/>
      <c r="G90" s="963"/>
      <c r="H90" s="963"/>
      <c r="I90" s="963"/>
      <c r="J90" s="963"/>
      <c r="K90" s="963"/>
      <c r="L90" s="963"/>
      <c r="M90" s="963"/>
      <c r="N90" s="963"/>
      <c r="O90" s="963"/>
      <c r="P90" s="280"/>
      <c r="Q90" s="280"/>
      <c r="R90" s="280"/>
      <c r="S90" s="280"/>
      <c r="T90" s="888"/>
      <c r="U90" s="888"/>
      <c r="V90" s="888"/>
      <c r="W90" s="888"/>
      <c r="X90" s="888"/>
      <c r="Y90" s="888"/>
      <c r="Z90" s="968"/>
    </row>
    <row r="91" spans="1:26" ht="36.75" customHeight="1">
      <c r="A91" s="888"/>
      <c r="B91" s="888"/>
      <c r="C91" s="888"/>
      <c r="D91" s="888"/>
      <c r="E91" s="772" t="s">
        <v>2005</v>
      </c>
      <c r="F91" s="888"/>
      <c r="G91" s="963"/>
      <c r="H91" s="963"/>
      <c r="I91" s="963"/>
      <c r="J91" s="963"/>
      <c r="K91" s="963"/>
      <c r="L91" s="963"/>
      <c r="M91" s="963"/>
      <c r="N91" s="963"/>
      <c r="O91" s="963"/>
      <c r="P91" s="280"/>
      <c r="Q91" s="280"/>
      <c r="R91" s="280"/>
      <c r="S91" s="280"/>
      <c r="T91" s="888"/>
      <c r="U91" s="888"/>
      <c r="V91" s="888"/>
      <c r="W91" s="888"/>
      <c r="X91" s="888"/>
      <c r="Y91" s="888"/>
      <c r="Z91" s="968"/>
    </row>
    <row r="92" spans="1:26" ht="33" customHeight="1">
      <c r="A92" s="888"/>
      <c r="B92" s="888"/>
      <c r="C92" s="888"/>
      <c r="D92" s="888"/>
      <c r="E92" s="772" t="s">
        <v>2006</v>
      </c>
      <c r="F92" s="888"/>
      <c r="G92" s="963"/>
      <c r="H92" s="963"/>
      <c r="I92" s="963"/>
      <c r="J92" s="963"/>
      <c r="K92" s="963"/>
      <c r="L92" s="963"/>
      <c r="M92" s="963"/>
      <c r="N92" s="963"/>
      <c r="O92" s="963"/>
      <c r="P92" s="280"/>
      <c r="Q92" s="280"/>
      <c r="R92" s="280"/>
      <c r="S92" s="280"/>
      <c r="T92" s="888"/>
      <c r="U92" s="888"/>
      <c r="V92" s="888"/>
      <c r="W92" s="888"/>
      <c r="X92" s="888"/>
      <c r="Y92" s="888"/>
      <c r="Z92" s="968"/>
    </row>
    <row r="93" spans="1:26" ht="37.5" customHeight="1">
      <c r="A93" s="888"/>
      <c r="B93" s="888"/>
      <c r="C93" s="888"/>
      <c r="D93" s="888"/>
      <c r="E93" s="772" t="s">
        <v>2007</v>
      </c>
      <c r="F93" s="888"/>
      <c r="G93" s="963"/>
      <c r="H93" s="963"/>
      <c r="I93" s="963"/>
      <c r="J93" s="963"/>
      <c r="K93" s="963"/>
      <c r="L93" s="963"/>
      <c r="M93" s="963"/>
      <c r="N93" s="963"/>
      <c r="O93" s="963"/>
      <c r="P93" s="280"/>
      <c r="Q93" s="280"/>
      <c r="R93" s="280"/>
      <c r="S93" s="280"/>
      <c r="T93" s="888"/>
      <c r="U93" s="888"/>
      <c r="V93" s="888"/>
      <c r="W93" s="888"/>
      <c r="X93" s="888"/>
      <c r="Y93" s="888"/>
      <c r="Z93" s="968"/>
    </row>
    <row r="94" spans="1:26" ht="36.75" customHeight="1">
      <c r="A94" s="888"/>
      <c r="B94" s="888"/>
      <c r="C94" s="888"/>
      <c r="D94" s="888"/>
      <c r="E94" s="772" t="s">
        <v>2008</v>
      </c>
      <c r="F94" s="888"/>
      <c r="G94" s="963"/>
      <c r="H94" s="963"/>
      <c r="I94" s="963"/>
      <c r="J94" s="963"/>
      <c r="K94" s="963"/>
      <c r="L94" s="963"/>
      <c r="M94" s="963"/>
      <c r="N94" s="963"/>
      <c r="O94" s="963"/>
      <c r="P94" s="280"/>
      <c r="Q94" s="280"/>
      <c r="R94" s="280"/>
      <c r="S94" s="280"/>
      <c r="T94" s="888"/>
      <c r="U94" s="888"/>
      <c r="V94" s="888"/>
      <c r="W94" s="888"/>
      <c r="X94" s="888"/>
      <c r="Y94" s="888"/>
      <c r="Z94" s="968"/>
    </row>
    <row r="95" spans="1:26" ht="51.75" customHeight="1">
      <c r="A95" s="888"/>
      <c r="B95" s="888"/>
      <c r="C95" s="888"/>
      <c r="D95" s="888"/>
      <c r="E95" s="772" t="s">
        <v>2009</v>
      </c>
      <c r="F95" s="888"/>
      <c r="G95" s="963"/>
      <c r="H95" s="963"/>
      <c r="I95" s="963"/>
      <c r="J95" s="963"/>
      <c r="K95" s="963"/>
      <c r="L95" s="963"/>
      <c r="M95" s="963"/>
      <c r="N95" s="963"/>
      <c r="O95" s="963"/>
      <c r="P95" s="280"/>
      <c r="Q95" s="280"/>
      <c r="R95" s="280"/>
      <c r="S95" s="280"/>
      <c r="T95" s="888"/>
      <c r="U95" s="888"/>
      <c r="V95" s="888"/>
      <c r="W95" s="888"/>
      <c r="X95" s="888"/>
      <c r="Y95" s="888"/>
      <c r="Z95" s="968"/>
    </row>
    <row r="96" spans="1:26" ht="51.75" customHeight="1">
      <c r="A96" s="888"/>
      <c r="B96" s="888"/>
      <c r="C96" s="888"/>
      <c r="D96" s="888"/>
      <c r="E96" s="772" t="s">
        <v>2010</v>
      </c>
      <c r="F96" s="888"/>
      <c r="G96" s="963"/>
      <c r="H96" s="963"/>
      <c r="I96" s="963"/>
      <c r="J96" s="963"/>
      <c r="K96" s="963"/>
      <c r="L96" s="963"/>
      <c r="M96" s="963"/>
      <c r="N96" s="963"/>
      <c r="O96" s="963"/>
      <c r="P96" s="280"/>
      <c r="Q96" s="280"/>
      <c r="R96" s="280"/>
      <c r="S96" s="280"/>
      <c r="T96" s="888"/>
      <c r="U96" s="888"/>
      <c r="V96" s="888"/>
      <c r="W96" s="888"/>
      <c r="X96" s="888"/>
      <c r="Y96" s="888"/>
      <c r="Z96" s="968"/>
    </row>
    <row r="97" spans="1:26" ht="34.5" customHeight="1">
      <c r="A97" s="888"/>
      <c r="B97" s="888"/>
      <c r="C97" s="888"/>
      <c r="D97" s="888"/>
      <c r="E97" s="772" t="s">
        <v>2011</v>
      </c>
      <c r="F97" s="888"/>
      <c r="G97" s="963"/>
      <c r="H97" s="963"/>
      <c r="I97" s="963"/>
      <c r="J97" s="963"/>
      <c r="K97" s="963"/>
      <c r="L97" s="963"/>
      <c r="M97" s="963"/>
      <c r="N97" s="963"/>
      <c r="O97" s="963"/>
      <c r="P97" s="280"/>
      <c r="Q97" s="280"/>
      <c r="R97" s="280"/>
      <c r="S97" s="280"/>
      <c r="T97" s="888"/>
      <c r="U97" s="888"/>
      <c r="V97" s="888"/>
      <c r="W97" s="888"/>
      <c r="X97" s="888"/>
      <c r="Y97" s="888"/>
      <c r="Z97" s="968"/>
    </row>
    <row r="98" spans="1:26" ht="36.75" customHeight="1">
      <c r="A98" s="888"/>
      <c r="B98" s="888"/>
      <c r="C98" s="888"/>
      <c r="D98" s="888"/>
      <c r="E98" s="772" t="s">
        <v>2012</v>
      </c>
      <c r="F98" s="888"/>
      <c r="G98" s="963"/>
      <c r="H98" s="963"/>
      <c r="I98" s="963"/>
      <c r="J98" s="963"/>
      <c r="K98" s="963"/>
      <c r="L98" s="963"/>
      <c r="M98" s="963"/>
      <c r="N98" s="963"/>
      <c r="O98" s="963"/>
      <c r="P98" s="280"/>
      <c r="Q98" s="280"/>
      <c r="R98" s="280"/>
      <c r="S98" s="280"/>
      <c r="T98" s="888"/>
      <c r="U98" s="888"/>
      <c r="V98" s="888"/>
      <c r="W98" s="888"/>
      <c r="X98" s="888"/>
      <c r="Y98" s="888"/>
      <c r="Z98" s="968"/>
    </row>
    <row r="99" spans="1:26" ht="36.75" customHeight="1">
      <c r="A99" s="888"/>
      <c r="B99" s="888"/>
      <c r="C99" s="888"/>
      <c r="D99" s="888"/>
      <c r="E99" s="772" t="s">
        <v>2013</v>
      </c>
      <c r="F99" s="888"/>
      <c r="G99" s="963"/>
      <c r="H99" s="963"/>
      <c r="I99" s="963"/>
      <c r="J99" s="963"/>
      <c r="K99" s="963"/>
      <c r="L99" s="963"/>
      <c r="M99" s="963"/>
      <c r="N99" s="963"/>
      <c r="O99" s="963"/>
      <c r="P99" s="280"/>
      <c r="Q99" s="280"/>
      <c r="R99" s="280"/>
      <c r="S99" s="280"/>
      <c r="T99" s="888"/>
      <c r="U99" s="888"/>
      <c r="V99" s="888"/>
      <c r="W99" s="888"/>
      <c r="X99" s="888"/>
      <c r="Y99" s="888"/>
      <c r="Z99" s="968"/>
    </row>
    <row r="100" spans="1:26" ht="31.5" customHeight="1">
      <c r="A100" s="888"/>
      <c r="B100" s="888"/>
      <c r="C100" s="888"/>
      <c r="D100" s="888"/>
      <c r="E100" s="772" t="s">
        <v>2014</v>
      </c>
      <c r="F100" s="888"/>
      <c r="G100" s="963"/>
      <c r="H100" s="963"/>
      <c r="I100" s="963"/>
      <c r="J100" s="963"/>
      <c r="K100" s="963"/>
      <c r="L100" s="963"/>
      <c r="M100" s="963"/>
      <c r="N100" s="963"/>
      <c r="O100" s="963"/>
      <c r="P100" s="280"/>
      <c r="Q100" s="280"/>
      <c r="R100" s="280"/>
      <c r="S100" s="280"/>
      <c r="T100" s="888"/>
      <c r="U100" s="888"/>
      <c r="V100" s="888"/>
      <c r="W100" s="888"/>
      <c r="X100" s="888"/>
      <c r="Y100" s="888"/>
      <c r="Z100" s="968"/>
    </row>
    <row r="101" spans="1:26" ht="39" customHeight="1">
      <c r="A101" s="888"/>
      <c r="B101" s="888"/>
      <c r="C101" s="888"/>
      <c r="D101" s="888"/>
      <c r="E101" s="772" t="s">
        <v>2015</v>
      </c>
      <c r="F101" s="888"/>
      <c r="G101" s="963"/>
      <c r="H101" s="963"/>
      <c r="I101" s="963"/>
      <c r="J101" s="963"/>
      <c r="K101" s="963"/>
      <c r="L101" s="963"/>
      <c r="M101" s="963"/>
      <c r="N101" s="963"/>
      <c r="O101" s="963"/>
      <c r="P101" s="280"/>
      <c r="Q101" s="280"/>
      <c r="R101" s="280"/>
      <c r="S101" s="280"/>
      <c r="T101" s="888"/>
      <c r="U101" s="888"/>
      <c r="V101" s="888"/>
      <c r="W101" s="888"/>
      <c r="X101" s="888"/>
      <c r="Y101" s="888"/>
      <c r="Z101" s="968"/>
    </row>
    <row r="102" spans="1:26" ht="36.75" customHeight="1">
      <c r="A102" s="888"/>
      <c r="B102" s="888"/>
      <c r="C102" s="888"/>
      <c r="D102" s="888"/>
      <c r="E102" s="772" t="s">
        <v>2016</v>
      </c>
      <c r="F102" s="888"/>
      <c r="G102" s="963"/>
      <c r="H102" s="963"/>
      <c r="I102" s="963"/>
      <c r="J102" s="963"/>
      <c r="K102" s="963"/>
      <c r="L102" s="963"/>
      <c r="M102" s="963"/>
      <c r="N102" s="963"/>
      <c r="O102" s="963"/>
      <c r="P102" s="280"/>
      <c r="Q102" s="280"/>
      <c r="R102" s="280"/>
      <c r="S102" s="280"/>
      <c r="T102" s="888"/>
      <c r="U102" s="888"/>
      <c r="V102" s="888"/>
      <c r="W102" s="888"/>
      <c r="X102" s="888"/>
      <c r="Y102" s="888"/>
      <c r="Z102" s="968"/>
    </row>
    <row r="103" spans="1:26" ht="36.75" customHeight="1">
      <c r="A103" s="888"/>
      <c r="B103" s="888"/>
      <c r="C103" s="888"/>
      <c r="D103" s="888"/>
      <c r="E103" s="772" t="s">
        <v>2017</v>
      </c>
      <c r="F103" s="888"/>
      <c r="G103" s="963"/>
      <c r="H103" s="963"/>
      <c r="I103" s="963"/>
      <c r="J103" s="963"/>
      <c r="K103" s="963"/>
      <c r="L103" s="963"/>
      <c r="M103" s="963"/>
      <c r="N103" s="963"/>
      <c r="O103" s="963"/>
      <c r="P103" s="280"/>
      <c r="Q103" s="280"/>
      <c r="R103" s="280"/>
      <c r="S103" s="280"/>
      <c r="T103" s="888"/>
      <c r="U103" s="888"/>
      <c r="V103" s="888"/>
      <c r="W103" s="888"/>
      <c r="X103" s="888"/>
      <c r="Y103" s="888"/>
      <c r="Z103" s="968"/>
    </row>
    <row r="104" spans="1:26" ht="36.75" customHeight="1">
      <c r="A104" s="888"/>
      <c r="B104" s="888"/>
      <c r="C104" s="888"/>
      <c r="D104" s="888"/>
      <c r="E104" s="772" t="s">
        <v>2018</v>
      </c>
      <c r="F104" s="888"/>
      <c r="G104" s="963"/>
      <c r="H104" s="963"/>
      <c r="I104" s="963"/>
      <c r="J104" s="963"/>
      <c r="K104" s="963"/>
      <c r="L104" s="963"/>
      <c r="M104" s="963"/>
      <c r="N104" s="963"/>
      <c r="O104" s="963"/>
      <c r="P104" s="280"/>
      <c r="Q104" s="280"/>
      <c r="R104" s="280"/>
      <c r="S104" s="280"/>
      <c r="T104" s="888"/>
      <c r="U104" s="888"/>
      <c r="V104" s="888"/>
      <c r="W104" s="888"/>
      <c r="X104" s="888"/>
      <c r="Y104" s="888"/>
      <c r="Z104" s="968"/>
    </row>
    <row r="105" spans="1:26" ht="54" customHeight="1">
      <c r="A105" s="888"/>
      <c r="B105" s="888"/>
      <c r="C105" s="888"/>
      <c r="D105" s="888"/>
      <c r="E105" s="772" t="s">
        <v>2019</v>
      </c>
      <c r="F105" s="888"/>
      <c r="G105" s="963"/>
      <c r="H105" s="963"/>
      <c r="I105" s="963"/>
      <c r="J105" s="963"/>
      <c r="K105" s="963"/>
      <c r="L105" s="963"/>
      <c r="M105" s="963"/>
      <c r="N105" s="963"/>
      <c r="O105" s="963"/>
      <c r="P105" s="280"/>
      <c r="Q105" s="280"/>
      <c r="R105" s="280"/>
      <c r="S105" s="280"/>
      <c r="T105" s="888"/>
      <c r="U105" s="888"/>
      <c r="V105" s="888"/>
      <c r="W105" s="888"/>
      <c r="X105" s="888"/>
      <c r="Y105" s="888"/>
      <c r="Z105" s="968"/>
    </row>
    <row r="106" spans="1:26" ht="36.75" customHeight="1">
      <c r="A106" s="888"/>
      <c r="B106" s="888"/>
      <c r="C106" s="888"/>
      <c r="D106" s="888"/>
      <c r="E106" s="772" t="s">
        <v>2020</v>
      </c>
      <c r="F106" s="888"/>
      <c r="G106" s="963"/>
      <c r="H106" s="963"/>
      <c r="I106" s="963"/>
      <c r="J106" s="963"/>
      <c r="K106" s="963"/>
      <c r="L106" s="963"/>
      <c r="M106" s="963"/>
      <c r="N106" s="963"/>
      <c r="O106" s="963"/>
      <c r="P106" s="280"/>
      <c r="Q106" s="280"/>
      <c r="R106" s="280"/>
      <c r="S106" s="280"/>
      <c r="T106" s="888"/>
      <c r="U106" s="888"/>
      <c r="V106" s="888"/>
      <c r="W106" s="888"/>
      <c r="X106" s="888"/>
      <c r="Y106" s="888"/>
      <c r="Z106" s="968"/>
    </row>
    <row r="107" spans="1:26" ht="52.5" customHeight="1">
      <c r="A107" s="888"/>
      <c r="B107" s="888"/>
      <c r="C107" s="888"/>
      <c r="D107" s="888"/>
      <c r="E107" s="772" t="s">
        <v>2021</v>
      </c>
      <c r="F107" s="888"/>
      <c r="G107" s="963"/>
      <c r="H107" s="963"/>
      <c r="I107" s="963"/>
      <c r="J107" s="963"/>
      <c r="K107" s="963"/>
      <c r="L107" s="963"/>
      <c r="M107" s="963"/>
      <c r="N107" s="963"/>
      <c r="O107" s="963"/>
      <c r="P107" s="280"/>
      <c r="Q107" s="280"/>
      <c r="R107" s="280"/>
      <c r="S107" s="280"/>
      <c r="T107" s="888"/>
      <c r="U107" s="888"/>
      <c r="V107" s="888"/>
      <c r="W107" s="888"/>
      <c r="X107" s="888"/>
      <c r="Y107" s="888"/>
      <c r="Z107" s="968"/>
    </row>
    <row r="108" spans="1:26" ht="36" customHeight="1">
      <c r="A108" s="888"/>
      <c r="B108" s="888"/>
      <c r="C108" s="888"/>
      <c r="D108" s="888"/>
      <c r="E108" s="772" t="s">
        <v>2022</v>
      </c>
      <c r="F108" s="888"/>
      <c r="G108" s="963"/>
      <c r="H108" s="963"/>
      <c r="I108" s="963"/>
      <c r="J108" s="963"/>
      <c r="K108" s="963"/>
      <c r="L108" s="963"/>
      <c r="M108" s="963"/>
      <c r="N108" s="963"/>
      <c r="O108" s="963"/>
      <c r="P108" s="280"/>
      <c r="Q108" s="280"/>
      <c r="R108" s="280"/>
      <c r="S108" s="280"/>
      <c r="T108" s="888"/>
      <c r="U108" s="888"/>
      <c r="V108" s="888"/>
      <c r="W108" s="888"/>
      <c r="X108" s="888"/>
      <c r="Y108" s="888"/>
      <c r="Z108" s="968"/>
    </row>
    <row r="109" spans="1:26" ht="39" customHeight="1">
      <c r="A109" s="888"/>
      <c r="B109" s="888"/>
      <c r="C109" s="888"/>
      <c r="D109" s="888"/>
      <c r="E109" s="772" t="s">
        <v>2023</v>
      </c>
      <c r="F109" s="888"/>
      <c r="G109" s="963"/>
      <c r="H109" s="963"/>
      <c r="I109" s="963"/>
      <c r="J109" s="963"/>
      <c r="K109" s="963"/>
      <c r="L109" s="963"/>
      <c r="M109" s="963"/>
      <c r="N109" s="963"/>
      <c r="O109" s="963"/>
      <c r="P109" s="280"/>
      <c r="Q109" s="280"/>
      <c r="R109" s="280"/>
      <c r="S109" s="280"/>
      <c r="T109" s="888"/>
      <c r="U109" s="888"/>
      <c r="V109" s="888"/>
      <c r="W109" s="888"/>
      <c r="X109" s="888"/>
      <c r="Y109" s="888"/>
      <c r="Z109" s="968"/>
    </row>
    <row r="110" spans="1:26" ht="34.5" customHeight="1">
      <c r="A110" s="888"/>
      <c r="B110" s="888"/>
      <c r="C110" s="888"/>
      <c r="D110" s="888"/>
      <c r="E110" s="772" t="s">
        <v>2024</v>
      </c>
      <c r="F110" s="771">
        <v>2012</v>
      </c>
      <c r="G110" s="963">
        <v>5000</v>
      </c>
      <c r="H110" s="963"/>
      <c r="I110" s="254"/>
      <c r="J110" s="963"/>
      <c r="K110" s="963"/>
      <c r="L110" s="963"/>
      <c r="M110" s="963">
        <v>5000</v>
      </c>
      <c r="N110" s="963"/>
      <c r="O110" s="963"/>
      <c r="P110" s="280"/>
      <c r="Q110" s="280"/>
      <c r="R110" s="280"/>
      <c r="S110" s="280"/>
      <c r="T110" s="888"/>
      <c r="U110" s="888"/>
      <c r="V110" s="888"/>
      <c r="W110" s="888"/>
      <c r="X110" s="888"/>
      <c r="Y110" s="888"/>
      <c r="Z110" s="684"/>
    </row>
    <row r="111" spans="1:26" ht="36" customHeight="1">
      <c r="A111" s="888"/>
      <c r="B111" s="888"/>
      <c r="C111" s="888"/>
      <c r="D111" s="888"/>
      <c r="E111" s="772" t="s">
        <v>2025</v>
      </c>
      <c r="F111" s="771">
        <v>2013</v>
      </c>
      <c r="G111" s="963">
        <v>5500</v>
      </c>
      <c r="H111" s="963"/>
      <c r="I111" s="254"/>
      <c r="J111" s="963"/>
      <c r="K111" s="963"/>
      <c r="L111" s="963"/>
      <c r="M111" s="963">
        <v>5500</v>
      </c>
      <c r="N111" s="963"/>
      <c r="O111" s="963"/>
      <c r="P111" s="280"/>
      <c r="Q111" s="280"/>
      <c r="R111" s="280"/>
      <c r="S111" s="280"/>
      <c r="T111" s="888"/>
      <c r="U111" s="888"/>
      <c r="V111" s="888"/>
      <c r="W111" s="888"/>
      <c r="X111" s="888"/>
      <c r="Y111" s="888"/>
      <c r="Z111" s="684"/>
    </row>
    <row r="112" spans="1:26" ht="53.25" customHeight="1">
      <c r="A112" s="888" t="s">
        <v>1280</v>
      </c>
      <c r="B112" s="888"/>
      <c r="C112" s="888"/>
      <c r="D112" s="888"/>
      <c r="E112" s="772" t="s">
        <v>1281</v>
      </c>
      <c r="F112" s="771"/>
      <c r="G112" s="280"/>
      <c r="H112" s="280"/>
      <c r="I112" s="280"/>
      <c r="J112" s="963"/>
      <c r="K112" s="963"/>
      <c r="L112" s="963"/>
      <c r="M112" s="963"/>
      <c r="N112" s="963"/>
      <c r="O112" s="963"/>
      <c r="P112" s="963"/>
      <c r="Q112" s="963"/>
      <c r="R112" s="963"/>
      <c r="S112" s="963"/>
      <c r="T112" s="888"/>
      <c r="U112" s="888"/>
      <c r="V112" s="888"/>
      <c r="W112" s="888"/>
      <c r="X112" s="888"/>
      <c r="Y112" s="888"/>
      <c r="Z112" s="968"/>
    </row>
    <row r="113" spans="1:26" ht="40.5" customHeight="1">
      <c r="A113" s="888"/>
      <c r="B113" s="888"/>
      <c r="C113" s="888"/>
      <c r="D113" s="888"/>
      <c r="E113" s="772" t="s">
        <v>1282</v>
      </c>
      <c r="F113" s="771" t="s">
        <v>236</v>
      </c>
      <c r="G113" s="280"/>
      <c r="H113" s="280"/>
      <c r="I113" s="280"/>
      <c r="J113" s="963"/>
      <c r="K113" s="963"/>
      <c r="L113" s="963"/>
      <c r="M113" s="963"/>
      <c r="N113" s="963"/>
      <c r="O113" s="963"/>
      <c r="P113" s="963"/>
      <c r="Q113" s="963"/>
      <c r="R113" s="963"/>
      <c r="S113" s="963"/>
      <c r="T113" s="888"/>
      <c r="U113" s="888"/>
      <c r="V113" s="888"/>
      <c r="W113" s="888"/>
      <c r="X113" s="888"/>
      <c r="Y113" s="888"/>
      <c r="Z113" s="968"/>
    </row>
    <row r="114" spans="1:26" ht="36" customHeight="1">
      <c r="A114" s="888"/>
      <c r="B114" s="888"/>
      <c r="C114" s="888"/>
      <c r="D114" s="888"/>
      <c r="E114" s="772" t="s">
        <v>1283</v>
      </c>
      <c r="F114" s="771">
        <v>2012</v>
      </c>
      <c r="G114" s="963">
        <v>600</v>
      </c>
      <c r="H114" s="963"/>
      <c r="I114" s="254"/>
      <c r="J114" s="963"/>
      <c r="K114" s="963"/>
      <c r="L114" s="963"/>
      <c r="M114" s="963">
        <v>600</v>
      </c>
      <c r="N114" s="963"/>
      <c r="O114" s="963"/>
      <c r="P114" s="963"/>
      <c r="Q114" s="963"/>
      <c r="R114" s="963"/>
      <c r="S114" s="963"/>
      <c r="T114" s="888"/>
      <c r="U114" s="888"/>
      <c r="V114" s="888"/>
      <c r="W114" s="888"/>
      <c r="X114" s="888"/>
      <c r="Y114" s="888"/>
      <c r="Z114" s="968"/>
    </row>
    <row r="115" spans="1:26" ht="50.25" customHeight="1">
      <c r="A115" s="888"/>
      <c r="B115" s="888"/>
      <c r="C115" s="888"/>
      <c r="D115" s="888"/>
      <c r="E115" s="772" t="s">
        <v>1284</v>
      </c>
      <c r="F115" s="771">
        <v>2013</v>
      </c>
      <c r="G115" s="963">
        <v>400</v>
      </c>
      <c r="H115" s="963"/>
      <c r="I115" s="254"/>
      <c r="J115" s="963"/>
      <c r="K115" s="963"/>
      <c r="L115" s="963"/>
      <c r="M115" s="963">
        <v>400</v>
      </c>
      <c r="N115" s="963"/>
      <c r="O115" s="963"/>
      <c r="P115" s="963"/>
      <c r="Q115" s="963"/>
      <c r="R115" s="963"/>
      <c r="S115" s="963"/>
      <c r="T115" s="888"/>
      <c r="U115" s="888"/>
      <c r="V115" s="888"/>
      <c r="W115" s="888"/>
      <c r="X115" s="888"/>
      <c r="Y115" s="888"/>
      <c r="Z115" s="968"/>
    </row>
    <row r="116" spans="1:26" ht="68.25" customHeight="1">
      <c r="A116" s="888" t="s">
        <v>1285</v>
      </c>
      <c r="B116" s="888"/>
      <c r="C116" s="888"/>
      <c r="D116" s="888"/>
      <c r="E116" s="772" t="s">
        <v>1286</v>
      </c>
      <c r="F116" s="888" t="s">
        <v>236</v>
      </c>
      <c r="G116" s="963">
        <v>200</v>
      </c>
      <c r="H116" s="963"/>
      <c r="I116" s="963"/>
      <c r="J116" s="963"/>
      <c r="K116" s="963"/>
      <c r="L116" s="963"/>
      <c r="M116" s="963">
        <v>200</v>
      </c>
      <c r="N116" s="963"/>
      <c r="O116" s="963"/>
      <c r="P116" s="963"/>
      <c r="Q116" s="963"/>
      <c r="R116" s="963"/>
      <c r="S116" s="963"/>
      <c r="T116" s="888"/>
      <c r="U116" s="888"/>
      <c r="V116" s="888"/>
      <c r="W116" s="888"/>
      <c r="X116" s="888"/>
      <c r="Y116" s="888"/>
      <c r="Z116" s="968"/>
    </row>
    <row r="117" spans="1:26" ht="25.5" customHeight="1">
      <c r="A117" s="888"/>
      <c r="B117" s="888"/>
      <c r="C117" s="888"/>
      <c r="D117" s="888"/>
      <c r="E117" s="772" t="s">
        <v>2000</v>
      </c>
      <c r="F117" s="888"/>
      <c r="G117" s="963"/>
      <c r="H117" s="963"/>
      <c r="I117" s="963"/>
      <c r="J117" s="963"/>
      <c r="K117" s="963"/>
      <c r="L117" s="963"/>
      <c r="M117" s="963"/>
      <c r="N117" s="963"/>
      <c r="O117" s="963"/>
      <c r="P117" s="963"/>
      <c r="Q117" s="963"/>
      <c r="R117" s="963"/>
      <c r="S117" s="963"/>
      <c r="T117" s="888"/>
      <c r="U117" s="888"/>
      <c r="V117" s="888"/>
      <c r="W117" s="888"/>
      <c r="X117" s="888"/>
      <c r="Y117" s="888"/>
      <c r="Z117" s="968"/>
    </row>
    <row r="118" spans="1:26" ht="56.25" customHeight="1">
      <c r="A118" s="888"/>
      <c r="B118" s="888"/>
      <c r="C118" s="888"/>
      <c r="D118" s="888"/>
      <c r="E118" s="772" t="s">
        <v>1287</v>
      </c>
      <c r="F118" s="888"/>
      <c r="G118" s="963"/>
      <c r="H118" s="963"/>
      <c r="I118" s="963"/>
      <c r="J118" s="963"/>
      <c r="K118" s="963"/>
      <c r="L118" s="963"/>
      <c r="M118" s="963"/>
      <c r="N118" s="963"/>
      <c r="O118" s="963"/>
      <c r="P118" s="963"/>
      <c r="Q118" s="963"/>
      <c r="R118" s="963"/>
      <c r="S118" s="963"/>
      <c r="T118" s="888"/>
      <c r="U118" s="888"/>
      <c r="V118" s="888"/>
      <c r="W118" s="888"/>
      <c r="X118" s="888"/>
      <c r="Y118" s="888"/>
      <c r="Z118" s="968"/>
    </row>
    <row r="119" spans="1:26" ht="39" customHeight="1">
      <c r="A119" s="888"/>
      <c r="B119" s="888"/>
      <c r="C119" s="888"/>
      <c r="D119" s="888"/>
      <c r="E119" s="772" t="s">
        <v>2026</v>
      </c>
      <c r="F119" s="888"/>
      <c r="G119" s="963"/>
      <c r="H119" s="963"/>
      <c r="I119" s="963"/>
      <c r="J119" s="963"/>
      <c r="K119" s="963"/>
      <c r="L119" s="963"/>
      <c r="M119" s="963"/>
      <c r="N119" s="963"/>
      <c r="O119" s="963"/>
      <c r="P119" s="963"/>
      <c r="Q119" s="963"/>
      <c r="R119" s="963"/>
      <c r="S119" s="963"/>
      <c r="T119" s="888"/>
      <c r="U119" s="888"/>
      <c r="V119" s="888"/>
      <c r="W119" s="888"/>
      <c r="X119" s="888"/>
      <c r="Y119" s="888"/>
      <c r="Z119" s="968"/>
    </row>
    <row r="120" spans="1:26" ht="40.5" customHeight="1">
      <c r="A120" s="888"/>
      <c r="B120" s="888"/>
      <c r="C120" s="888"/>
      <c r="D120" s="888"/>
      <c r="E120" s="772" t="s">
        <v>2027</v>
      </c>
      <c r="F120" s="888"/>
      <c r="G120" s="963"/>
      <c r="H120" s="963"/>
      <c r="I120" s="963"/>
      <c r="J120" s="963"/>
      <c r="K120" s="963"/>
      <c r="L120" s="963"/>
      <c r="M120" s="963"/>
      <c r="N120" s="963"/>
      <c r="O120" s="963"/>
      <c r="P120" s="963"/>
      <c r="Q120" s="963"/>
      <c r="R120" s="963"/>
      <c r="S120" s="963"/>
      <c r="T120" s="888"/>
      <c r="U120" s="888"/>
      <c r="V120" s="888"/>
      <c r="W120" s="888"/>
      <c r="X120" s="888"/>
      <c r="Y120" s="888"/>
      <c r="Z120" s="968"/>
    </row>
    <row r="121" spans="1:26" ht="37.5" customHeight="1">
      <c r="A121" s="888"/>
      <c r="B121" s="888"/>
      <c r="C121" s="888"/>
      <c r="D121" s="888"/>
      <c r="E121" s="772" t="s">
        <v>2028</v>
      </c>
      <c r="F121" s="771">
        <v>2012</v>
      </c>
      <c r="G121" s="963">
        <v>3000</v>
      </c>
      <c r="H121" s="963"/>
      <c r="I121" s="254"/>
      <c r="J121" s="963" t="s">
        <v>158</v>
      </c>
      <c r="K121" s="963"/>
      <c r="L121" s="963"/>
      <c r="M121" s="963" t="s">
        <v>1268</v>
      </c>
      <c r="N121" s="963"/>
      <c r="O121" s="963"/>
      <c r="P121" s="963"/>
      <c r="Q121" s="963"/>
      <c r="R121" s="963"/>
      <c r="S121" s="963"/>
      <c r="T121" s="888"/>
      <c r="U121" s="888"/>
      <c r="V121" s="888"/>
      <c r="W121" s="888"/>
      <c r="X121" s="888"/>
      <c r="Y121" s="888"/>
      <c r="Z121" s="684"/>
    </row>
    <row r="122" spans="1:26" ht="36.75" customHeight="1">
      <c r="A122" s="888"/>
      <c r="B122" s="888"/>
      <c r="C122" s="888"/>
      <c r="D122" s="888"/>
      <c r="E122" s="772" t="s">
        <v>2029</v>
      </c>
      <c r="F122" s="771">
        <v>2013</v>
      </c>
      <c r="G122" s="963">
        <v>3000</v>
      </c>
      <c r="H122" s="963"/>
      <c r="I122" s="254"/>
      <c r="J122" s="963"/>
      <c r="K122" s="963"/>
      <c r="L122" s="963"/>
      <c r="M122" s="963">
        <v>3000</v>
      </c>
      <c r="N122" s="963"/>
      <c r="O122" s="963"/>
      <c r="P122" s="963"/>
      <c r="Q122" s="963"/>
      <c r="R122" s="963"/>
      <c r="S122" s="963"/>
      <c r="T122" s="888"/>
      <c r="U122" s="888"/>
      <c r="V122" s="888"/>
      <c r="W122" s="888"/>
      <c r="X122" s="888"/>
      <c r="Y122" s="888"/>
      <c r="Z122" s="684"/>
    </row>
    <row r="123" spans="1:26" ht="49.5" customHeight="1">
      <c r="A123" s="888" t="s">
        <v>1288</v>
      </c>
      <c r="B123" s="888"/>
      <c r="C123" s="888"/>
      <c r="D123" s="888"/>
      <c r="E123" s="772" t="s">
        <v>2030</v>
      </c>
      <c r="F123" s="888" t="s">
        <v>278</v>
      </c>
      <c r="G123" s="963">
        <v>3000</v>
      </c>
      <c r="H123" s="963"/>
      <c r="I123" s="963"/>
      <c r="J123" s="963"/>
      <c r="K123" s="963"/>
      <c r="L123" s="963"/>
      <c r="M123" s="963">
        <v>3000</v>
      </c>
      <c r="N123" s="963"/>
      <c r="O123" s="963"/>
      <c r="P123" s="963"/>
      <c r="Q123" s="963"/>
      <c r="R123" s="963"/>
      <c r="S123" s="963"/>
      <c r="T123" s="888"/>
      <c r="U123" s="888"/>
      <c r="V123" s="888"/>
      <c r="W123" s="888"/>
      <c r="X123" s="888"/>
      <c r="Y123" s="888"/>
      <c r="Z123" s="968"/>
    </row>
    <row r="124" spans="1:26" ht="35.25" customHeight="1">
      <c r="A124" s="888"/>
      <c r="B124" s="888"/>
      <c r="C124" s="888"/>
      <c r="D124" s="888"/>
      <c r="E124" s="772" t="s">
        <v>2031</v>
      </c>
      <c r="F124" s="888"/>
      <c r="G124" s="963"/>
      <c r="H124" s="963"/>
      <c r="I124" s="963"/>
      <c r="J124" s="963"/>
      <c r="K124" s="963"/>
      <c r="L124" s="963"/>
      <c r="M124" s="963"/>
      <c r="N124" s="963"/>
      <c r="O124" s="963"/>
      <c r="P124" s="963"/>
      <c r="Q124" s="963"/>
      <c r="R124" s="963"/>
      <c r="S124" s="963"/>
      <c r="T124" s="888"/>
      <c r="U124" s="888"/>
      <c r="V124" s="888"/>
      <c r="W124" s="888"/>
      <c r="X124" s="888"/>
      <c r="Y124" s="888"/>
      <c r="Z124" s="968"/>
    </row>
    <row r="125" spans="1:26" ht="36.75" customHeight="1">
      <c r="A125" s="888"/>
      <c r="B125" s="888"/>
      <c r="C125" s="888"/>
      <c r="D125" s="888"/>
      <c r="E125" s="772" t="s">
        <v>2017</v>
      </c>
      <c r="F125" s="888"/>
      <c r="G125" s="963"/>
      <c r="H125" s="963"/>
      <c r="I125" s="963"/>
      <c r="J125" s="963"/>
      <c r="K125" s="963"/>
      <c r="L125" s="963"/>
      <c r="M125" s="963"/>
      <c r="N125" s="963"/>
      <c r="O125" s="963"/>
      <c r="P125" s="963"/>
      <c r="Q125" s="963"/>
      <c r="R125" s="963"/>
      <c r="S125" s="963"/>
      <c r="T125" s="888"/>
      <c r="U125" s="888"/>
      <c r="V125" s="888"/>
      <c r="W125" s="888"/>
      <c r="X125" s="888"/>
      <c r="Y125" s="888"/>
      <c r="Z125" s="968"/>
    </row>
    <row r="126" spans="1:26" ht="27.75" customHeight="1">
      <c r="A126" s="888" t="s">
        <v>2032</v>
      </c>
      <c r="B126" s="888"/>
      <c r="C126" s="888"/>
      <c r="D126" s="888"/>
      <c r="E126" s="772" t="s">
        <v>1289</v>
      </c>
      <c r="F126" s="888" t="s">
        <v>236</v>
      </c>
      <c r="G126" s="963">
        <v>980.5</v>
      </c>
      <c r="H126" s="963"/>
      <c r="I126" s="963"/>
      <c r="J126" s="963"/>
      <c r="K126" s="963"/>
      <c r="L126" s="963"/>
      <c r="M126" s="963">
        <v>980.5</v>
      </c>
      <c r="N126" s="963"/>
      <c r="O126" s="963"/>
      <c r="P126" s="963"/>
      <c r="Q126" s="963"/>
      <c r="R126" s="963"/>
      <c r="S126" s="963"/>
      <c r="T126" s="888"/>
      <c r="U126" s="888"/>
      <c r="V126" s="888"/>
      <c r="W126" s="888"/>
      <c r="X126" s="888"/>
      <c r="Y126" s="888"/>
      <c r="Z126" s="968"/>
    </row>
    <row r="127" spans="1:26" ht="36.75" customHeight="1">
      <c r="A127" s="888"/>
      <c r="B127" s="888"/>
      <c r="C127" s="888"/>
      <c r="D127" s="888"/>
      <c r="E127" s="772" t="s">
        <v>2033</v>
      </c>
      <c r="F127" s="888"/>
      <c r="G127" s="963"/>
      <c r="H127" s="963"/>
      <c r="I127" s="963"/>
      <c r="J127" s="963"/>
      <c r="K127" s="963"/>
      <c r="L127" s="963"/>
      <c r="M127" s="963"/>
      <c r="N127" s="963"/>
      <c r="O127" s="963"/>
      <c r="P127" s="963"/>
      <c r="Q127" s="963"/>
      <c r="R127" s="963"/>
      <c r="S127" s="963"/>
      <c r="T127" s="888"/>
      <c r="U127" s="888"/>
      <c r="V127" s="888"/>
      <c r="W127" s="888"/>
      <c r="X127" s="888"/>
      <c r="Y127" s="888"/>
      <c r="Z127" s="968"/>
    </row>
    <row r="128" spans="1:26" ht="36.75" customHeight="1">
      <c r="A128" s="888"/>
      <c r="B128" s="888"/>
      <c r="C128" s="888"/>
      <c r="D128" s="888"/>
      <c r="E128" s="772" t="s">
        <v>2034</v>
      </c>
      <c r="F128" s="888"/>
      <c r="G128" s="963"/>
      <c r="H128" s="963"/>
      <c r="I128" s="963"/>
      <c r="J128" s="963"/>
      <c r="K128" s="963"/>
      <c r="L128" s="963"/>
      <c r="M128" s="963"/>
      <c r="N128" s="963"/>
      <c r="O128" s="963"/>
      <c r="P128" s="963"/>
      <c r="Q128" s="963"/>
      <c r="R128" s="963"/>
      <c r="S128" s="963"/>
      <c r="T128" s="888"/>
      <c r="U128" s="888"/>
      <c r="V128" s="888"/>
      <c r="W128" s="888"/>
      <c r="X128" s="888"/>
      <c r="Y128" s="888"/>
      <c r="Z128" s="968"/>
    </row>
    <row r="129" spans="1:26" ht="40.5" customHeight="1">
      <c r="A129" s="888"/>
      <c r="B129" s="888"/>
      <c r="C129" s="888"/>
      <c r="D129" s="888"/>
      <c r="E129" s="772" t="s">
        <v>2035</v>
      </c>
      <c r="F129" s="888"/>
      <c r="G129" s="963"/>
      <c r="H129" s="963"/>
      <c r="I129" s="963"/>
      <c r="J129" s="963"/>
      <c r="K129" s="963"/>
      <c r="L129" s="963"/>
      <c r="M129" s="963"/>
      <c r="N129" s="963"/>
      <c r="O129" s="963"/>
      <c r="P129" s="963"/>
      <c r="Q129" s="963"/>
      <c r="R129" s="963"/>
      <c r="S129" s="963"/>
      <c r="T129" s="888"/>
      <c r="U129" s="888"/>
      <c r="V129" s="888"/>
      <c r="W129" s="888"/>
      <c r="X129" s="888"/>
      <c r="Y129" s="888"/>
      <c r="Z129" s="968"/>
    </row>
    <row r="130" spans="1:26" ht="37.5" customHeight="1">
      <c r="A130" s="888"/>
      <c r="B130" s="888"/>
      <c r="C130" s="888"/>
      <c r="D130" s="888"/>
      <c r="E130" s="772" t="s">
        <v>2036</v>
      </c>
      <c r="F130" s="888"/>
      <c r="G130" s="963"/>
      <c r="H130" s="963"/>
      <c r="I130" s="963"/>
      <c r="J130" s="963"/>
      <c r="K130" s="963"/>
      <c r="L130" s="963"/>
      <c r="M130" s="963"/>
      <c r="N130" s="963"/>
      <c r="O130" s="963"/>
      <c r="P130" s="963"/>
      <c r="Q130" s="963"/>
      <c r="R130" s="963"/>
      <c r="S130" s="963"/>
      <c r="T130" s="888"/>
      <c r="U130" s="888"/>
      <c r="V130" s="888"/>
      <c r="W130" s="888"/>
      <c r="X130" s="888"/>
      <c r="Y130" s="888"/>
      <c r="Z130" s="968"/>
    </row>
    <row r="131" spans="1:26" ht="36" customHeight="1">
      <c r="A131" s="888"/>
      <c r="B131" s="888"/>
      <c r="C131" s="888"/>
      <c r="D131" s="888"/>
      <c r="E131" s="772" t="s">
        <v>2011</v>
      </c>
      <c r="F131" s="888"/>
      <c r="G131" s="963"/>
      <c r="H131" s="963"/>
      <c r="I131" s="963"/>
      <c r="J131" s="963"/>
      <c r="K131" s="963"/>
      <c r="L131" s="963"/>
      <c r="M131" s="963"/>
      <c r="N131" s="963"/>
      <c r="O131" s="963"/>
      <c r="P131" s="963"/>
      <c r="Q131" s="963"/>
      <c r="R131" s="963"/>
      <c r="S131" s="963"/>
      <c r="T131" s="888"/>
      <c r="U131" s="888"/>
      <c r="V131" s="888"/>
      <c r="W131" s="888"/>
      <c r="X131" s="888"/>
      <c r="Y131" s="888"/>
      <c r="Z131" s="968"/>
    </row>
    <row r="132" spans="1:26" ht="36.75" customHeight="1">
      <c r="A132" s="888"/>
      <c r="B132" s="888"/>
      <c r="C132" s="888"/>
      <c r="D132" s="888"/>
      <c r="E132" s="772" t="s">
        <v>2037</v>
      </c>
      <c r="F132" s="888"/>
      <c r="G132" s="963"/>
      <c r="H132" s="963"/>
      <c r="I132" s="963"/>
      <c r="J132" s="963"/>
      <c r="K132" s="963"/>
      <c r="L132" s="963"/>
      <c r="M132" s="963"/>
      <c r="N132" s="963"/>
      <c r="O132" s="963"/>
      <c r="P132" s="963"/>
      <c r="Q132" s="963"/>
      <c r="R132" s="963"/>
      <c r="S132" s="963"/>
      <c r="T132" s="888"/>
      <c r="U132" s="888"/>
      <c r="V132" s="888"/>
      <c r="W132" s="888"/>
      <c r="X132" s="888"/>
      <c r="Y132" s="888"/>
      <c r="Z132" s="968"/>
    </row>
    <row r="133" spans="1:26" ht="36.75" customHeight="1">
      <c r="A133" s="888"/>
      <c r="B133" s="888"/>
      <c r="C133" s="888"/>
      <c r="D133" s="888"/>
      <c r="E133" s="772" t="s">
        <v>2038</v>
      </c>
      <c r="F133" s="888"/>
      <c r="G133" s="963"/>
      <c r="H133" s="963"/>
      <c r="I133" s="963"/>
      <c r="J133" s="963"/>
      <c r="K133" s="963"/>
      <c r="L133" s="963"/>
      <c r="M133" s="963"/>
      <c r="N133" s="963"/>
      <c r="O133" s="963"/>
      <c r="P133" s="963"/>
      <c r="Q133" s="963"/>
      <c r="R133" s="963"/>
      <c r="S133" s="963"/>
      <c r="T133" s="888"/>
      <c r="U133" s="888"/>
      <c r="V133" s="888"/>
      <c r="W133" s="888"/>
      <c r="X133" s="888"/>
      <c r="Y133" s="888"/>
      <c r="Z133" s="968"/>
    </row>
    <row r="134" spans="1:26" ht="37.5" customHeight="1">
      <c r="A134" s="888"/>
      <c r="B134" s="888"/>
      <c r="C134" s="888"/>
      <c r="D134" s="888"/>
      <c r="E134" s="772" t="s">
        <v>2039</v>
      </c>
      <c r="F134" s="888"/>
      <c r="G134" s="963"/>
      <c r="H134" s="963"/>
      <c r="I134" s="963"/>
      <c r="J134" s="963"/>
      <c r="K134" s="963"/>
      <c r="L134" s="963"/>
      <c r="M134" s="963"/>
      <c r="N134" s="963"/>
      <c r="O134" s="963"/>
      <c r="P134" s="963"/>
      <c r="Q134" s="963"/>
      <c r="R134" s="963"/>
      <c r="S134" s="963"/>
      <c r="T134" s="888"/>
      <c r="U134" s="888"/>
      <c r="V134" s="888"/>
      <c r="W134" s="888"/>
      <c r="X134" s="888"/>
      <c r="Y134" s="888"/>
      <c r="Z134" s="968"/>
    </row>
    <row r="135" spans="1:26" ht="36" customHeight="1">
      <c r="A135" s="888"/>
      <c r="B135" s="888"/>
      <c r="C135" s="888"/>
      <c r="D135" s="888"/>
      <c r="E135" s="772" t="s">
        <v>1283</v>
      </c>
      <c r="F135" s="888"/>
      <c r="G135" s="963"/>
      <c r="H135" s="963"/>
      <c r="I135" s="963"/>
      <c r="J135" s="963"/>
      <c r="K135" s="963"/>
      <c r="L135" s="963"/>
      <c r="M135" s="963"/>
      <c r="N135" s="963"/>
      <c r="O135" s="963"/>
      <c r="P135" s="963"/>
      <c r="Q135" s="963"/>
      <c r="R135" s="963"/>
      <c r="S135" s="963"/>
      <c r="T135" s="888"/>
      <c r="U135" s="888"/>
      <c r="V135" s="888"/>
      <c r="W135" s="888"/>
      <c r="X135" s="888"/>
      <c r="Y135" s="888"/>
      <c r="Z135" s="968"/>
    </row>
    <row r="136" spans="1:26" ht="36" customHeight="1">
      <c r="A136" s="888"/>
      <c r="B136" s="888"/>
      <c r="C136" s="888"/>
      <c r="D136" s="888"/>
      <c r="E136" s="772" t="s">
        <v>2040</v>
      </c>
      <c r="F136" s="888"/>
      <c r="G136" s="963"/>
      <c r="H136" s="963"/>
      <c r="I136" s="963"/>
      <c r="J136" s="963"/>
      <c r="K136" s="963"/>
      <c r="L136" s="963"/>
      <c r="M136" s="963"/>
      <c r="N136" s="963"/>
      <c r="O136" s="963"/>
      <c r="P136" s="963"/>
      <c r="Q136" s="963"/>
      <c r="R136" s="963"/>
      <c r="S136" s="963"/>
      <c r="T136" s="888"/>
      <c r="U136" s="888"/>
      <c r="V136" s="888"/>
      <c r="W136" s="888"/>
      <c r="X136" s="888"/>
      <c r="Y136" s="888"/>
      <c r="Z136" s="968"/>
    </row>
    <row r="137" spans="1:26" ht="50.25" customHeight="1">
      <c r="A137" s="888"/>
      <c r="B137" s="888"/>
      <c r="C137" s="888"/>
      <c r="D137" s="888"/>
      <c r="E137" s="772" t="s">
        <v>2041</v>
      </c>
      <c r="F137" s="771">
        <v>2012</v>
      </c>
      <c r="G137" s="963" t="s">
        <v>1268</v>
      </c>
      <c r="H137" s="963"/>
      <c r="I137" s="254"/>
      <c r="J137" s="963"/>
      <c r="K137" s="963"/>
      <c r="L137" s="963"/>
      <c r="M137" s="963">
        <v>3000</v>
      </c>
      <c r="N137" s="963"/>
      <c r="O137" s="963"/>
      <c r="P137" s="963"/>
      <c r="Q137" s="963"/>
      <c r="R137" s="963"/>
      <c r="S137" s="963"/>
      <c r="T137" s="888"/>
      <c r="U137" s="888"/>
      <c r="V137" s="888"/>
      <c r="W137" s="888"/>
      <c r="X137" s="888"/>
      <c r="Y137" s="888"/>
      <c r="Z137" s="684"/>
    </row>
    <row r="138" spans="1:26" ht="35.25" customHeight="1">
      <c r="A138" s="888"/>
      <c r="B138" s="888"/>
      <c r="C138" s="888"/>
      <c r="D138" s="888"/>
      <c r="E138" s="772" t="s">
        <v>2042</v>
      </c>
      <c r="F138" s="771">
        <v>2013</v>
      </c>
      <c r="G138" s="963" t="s">
        <v>1290</v>
      </c>
      <c r="H138" s="963"/>
      <c r="I138" s="254"/>
      <c r="J138" s="963"/>
      <c r="K138" s="963"/>
      <c r="L138" s="963"/>
      <c r="M138" s="963">
        <v>5000</v>
      </c>
      <c r="N138" s="963"/>
      <c r="O138" s="963"/>
      <c r="P138" s="963"/>
      <c r="Q138" s="963"/>
      <c r="R138" s="963"/>
      <c r="S138" s="963"/>
      <c r="T138" s="888"/>
      <c r="U138" s="888"/>
      <c r="V138" s="888"/>
      <c r="W138" s="888"/>
      <c r="X138" s="888"/>
      <c r="Y138" s="888"/>
      <c r="Z138" s="684"/>
    </row>
    <row r="139" spans="1:26" ht="48.75" customHeight="1">
      <c r="A139" s="970" t="s">
        <v>1317</v>
      </c>
      <c r="B139" s="970"/>
      <c r="C139" s="970"/>
      <c r="D139" s="970"/>
      <c r="E139" s="772" t="s">
        <v>1291</v>
      </c>
      <c r="F139" s="771">
        <v>2012</v>
      </c>
      <c r="G139" s="963">
        <v>700</v>
      </c>
      <c r="H139" s="963"/>
      <c r="I139" s="254"/>
      <c r="J139" s="963"/>
      <c r="K139" s="963"/>
      <c r="L139" s="963"/>
      <c r="M139" s="963">
        <v>700</v>
      </c>
      <c r="N139" s="963"/>
      <c r="O139" s="963"/>
      <c r="P139" s="963"/>
      <c r="Q139" s="963"/>
      <c r="R139" s="963"/>
      <c r="S139" s="963"/>
      <c r="T139" s="888"/>
      <c r="U139" s="888"/>
      <c r="V139" s="888"/>
      <c r="W139" s="888"/>
      <c r="X139" s="888"/>
      <c r="Y139" s="888"/>
      <c r="Z139" s="684"/>
    </row>
    <row r="140" spans="1:26" ht="38.25" customHeight="1">
      <c r="A140" s="970" t="s">
        <v>2098</v>
      </c>
      <c r="B140" s="970"/>
      <c r="C140" s="970"/>
      <c r="D140" s="970"/>
      <c r="E140" s="772" t="s">
        <v>2043</v>
      </c>
      <c r="F140" s="888" t="s">
        <v>236</v>
      </c>
      <c r="G140" s="963">
        <v>500</v>
      </c>
      <c r="H140" s="963"/>
      <c r="I140" s="963"/>
      <c r="J140" s="963"/>
      <c r="K140" s="963"/>
      <c r="L140" s="963"/>
      <c r="M140" s="963">
        <v>500</v>
      </c>
      <c r="N140" s="963"/>
      <c r="O140" s="963"/>
      <c r="P140" s="963"/>
      <c r="Q140" s="963"/>
      <c r="R140" s="963"/>
      <c r="S140" s="963"/>
      <c r="T140" s="888"/>
      <c r="U140" s="888"/>
      <c r="V140" s="888"/>
      <c r="W140" s="888"/>
      <c r="X140" s="888"/>
      <c r="Y140" s="888"/>
      <c r="Z140" s="968"/>
    </row>
    <row r="141" spans="1:26" ht="34.5" customHeight="1">
      <c r="A141" s="970"/>
      <c r="B141" s="970"/>
      <c r="C141" s="970"/>
      <c r="D141" s="970"/>
      <c r="E141" s="772" t="s">
        <v>2044</v>
      </c>
      <c r="F141" s="888"/>
      <c r="G141" s="963"/>
      <c r="H141" s="963"/>
      <c r="I141" s="963"/>
      <c r="J141" s="963"/>
      <c r="K141" s="963"/>
      <c r="L141" s="963"/>
      <c r="M141" s="963"/>
      <c r="N141" s="963"/>
      <c r="O141" s="963"/>
      <c r="P141" s="963"/>
      <c r="Q141" s="963"/>
      <c r="R141" s="963"/>
      <c r="S141" s="963"/>
      <c r="T141" s="888"/>
      <c r="U141" s="888"/>
      <c r="V141" s="888"/>
      <c r="W141" s="888"/>
      <c r="X141" s="888"/>
      <c r="Y141" s="888"/>
      <c r="Z141" s="968"/>
    </row>
    <row r="142" spans="1:26" ht="40.5" customHeight="1">
      <c r="A142" s="970" t="s">
        <v>2099</v>
      </c>
      <c r="B142" s="970"/>
      <c r="C142" s="970"/>
      <c r="D142" s="970"/>
      <c r="E142" s="772" t="s">
        <v>2045</v>
      </c>
      <c r="F142" s="888" t="s">
        <v>236</v>
      </c>
      <c r="G142" s="963">
        <v>1133</v>
      </c>
      <c r="H142" s="963"/>
      <c r="I142" s="963"/>
      <c r="J142" s="963"/>
      <c r="K142" s="963"/>
      <c r="L142" s="963"/>
      <c r="M142" s="963">
        <v>1133</v>
      </c>
      <c r="N142" s="963"/>
      <c r="O142" s="963"/>
      <c r="P142" s="963"/>
      <c r="Q142" s="963"/>
      <c r="R142" s="963"/>
      <c r="S142" s="963"/>
      <c r="T142" s="888"/>
      <c r="U142" s="888"/>
      <c r="V142" s="888"/>
      <c r="W142" s="888"/>
      <c r="X142" s="888"/>
      <c r="Y142" s="888"/>
      <c r="Z142" s="968"/>
    </row>
    <row r="143" spans="1:26" ht="31.5" customHeight="1">
      <c r="A143" s="970"/>
      <c r="B143" s="970"/>
      <c r="C143" s="970"/>
      <c r="D143" s="970"/>
      <c r="E143" s="772" t="s">
        <v>2046</v>
      </c>
      <c r="F143" s="888"/>
      <c r="G143" s="963"/>
      <c r="H143" s="963"/>
      <c r="I143" s="963"/>
      <c r="J143" s="963"/>
      <c r="K143" s="963"/>
      <c r="L143" s="963"/>
      <c r="M143" s="963"/>
      <c r="N143" s="963"/>
      <c r="O143" s="963"/>
      <c r="P143" s="963"/>
      <c r="Q143" s="963"/>
      <c r="R143" s="963"/>
      <c r="S143" s="963"/>
      <c r="T143" s="888"/>
      <c r="U143" s="888"/>
      <c r="V143" s="888"/>
      <c r="W143" s="888"/>
      <c r="X143" s="888"/>
      <c r="Y143" s="888"/>
      <c r="Z143" s="968"/>
    </row>
    <row r="144" spans="1:26" ht="55.5" customHeight="1">
      <c r="A144" s="970"/>
      <c r="B144" s="970"/>
      <c r="C144" s="970"/>
      <c r="D144" s="970"/>
      <c r="E144" s="772" t="s">
        <v>2047</v>
      </c>
      <c r="F144" s="888"/>
      <c r="G144" s="963"/>
      <c r="H144" s="963"/>
      <c r="I144" s="963"/>
      <c r="J144" s="963"/>
      <c r="K144" s="963"/>
      <c r="L144" s="963"/>
      <c r="M144" s="963"/>
      <c r="N144" s="963"/>
      <c r="O144" s="963"/>
      <c r="P144" s="963"/>
      <c r="Q144" s="963"/>
      <c r="R144" s="963"/>
      <c r="S144" s="963"/>
      <c r="T144" s="888"/>
      <c r="U144" s="888"/>
      <c r="V144" s="888"/>
      <c r="W144" s="888"/>
      <c r="X144" s="888"/>
      <c r="Y144" s="888"/>
      <c r="Z144" s="968"/>
    </row>
    <row r="145" spans="1:26" ht="66" customHeight="1">
      <c r="A145" s="970" t="s">
        <v>2100</v>
      </c>
      <c r="B145" s="970"/>
      <c r="C145" s="970"/>
      <c r="D145" s="970"/>
      <c r="E145" s="772" t="s">
        <v>2048</v>
      </c>
      <c r="F145" s="888" t="s">
        <v>236</v>
      </c>
      <c r="G145" s="963">
        <v>3020</v>
      </c>
      <c r="H145" s="963"/>
      <c r="I145" s="963"/>
      <c r="J145" s="963"/>
      <c r="K145" s="963"/>
      <c r="L145" s="963"/>
      <c r="M145" s="963">
        <v>3020</v>
      </c>
      <c r="N145" s="963"/>
      <c r="O145" s="963"/>
      <c r="P145" s="963"/>
      <c r="Q145" s="963"/>
      <c r="R145" s="963"/>
      <c r="S145" s="963"/>
      <c r="T145" s="888"/>
      <c r="U145" s="888"/>
      <c r="V145" s="888"/>
      <c r="W145" s="888"/>
      <c r="X145" s="888"/>
      <c r="Y145" s="888"/>
      <c r="Z145" s="968"/>
    </row>
    <row r="146" spans="1:26" ht="39.75" customHeight="1">
      <c r="A146" s="970"/>
      <c r="B146" s="970"/>
      <c r="C146" s="970"/>
      <c r="D146" s="970"/>
      <c r="E146" s="772" t="s">
        <v>2026</v>
      </c>
      <c r="F146" s="888"/>
      <c r="G146" s="963"/>
      <c r="H146" s="963"/>
      <c r="I146" s="963"/>
      <c r="J146" s="963"/>
      <c r="K146" s="963"/>
      <c r="L146" s="963"/>
      <c r="M146" s="963"/>
      <c r="N146" s="963"/>
      <c r="O146" s="963"/>
      <c r="P146" s="963"/>
      <c r="Q146" s="963"/>
      <c r="R146" s="963"/>
      <c r="S146" s="963"/>
      <c r="T146" s="888"/>
      <c r="U146" s="888"/>
      <c r="V146" s="888"/>
      <c r="W146" s="888"/>
      <c r="X146" s="888"/>
      <c r="Y146" s="888"/>
      <c r="Z146" s="968"/>
    </row>
    <row r="147" spans="1:26" ht="43.5" customHeight="1">
      <c r="A147" s="970"/>
      <c r="B147" s="970"/>
      <c r="C147" s="970"/>
      <c r="D147" s="970"/>
      <c r="E147" s="772" t="s">
        <v>2027</v>
      </c>
      <c r="F147" s="888"/>
      <c r="G147" s="963"/>
      <c r="H147" s="963"/>
      <c r="I147" s="963"/>
      <c r="J147" s="963"/>
      <c r="K147" s="963"/>
      <c r="L147" s="963"/>
      <c r="M147" s="963"/>
      <c r="N147" s="963"/>
      <c r="O147" s="963"/>
      <c r="P147" s="963"/>
      <c r="Q147" s="963"/>
      <c r="R147" s="963"/>
      <c r="S147" s="963"/>
      <c r="T147" s="888"/>
      <c r="U147" s="888"/>
      <c r="V147" s="888"/>
      <c r="W147" s="888"/>
      <c r="X147" s="888"/>
      <c r="Y147" s="888"/>
      <c r="Z147" s="968"/>
    </row>
    <row r="148" spans="1:26" ht="37.5" customHeight="1">
      <c r="A148" s="970"/>
      <c r="B148" s="970"/>
      <c r="C148" s="970"/>
      <c r="D148" s="970"/>
      <c r="E148" s="772" t="s">
        <v>2028</v>
      </c>
      <c r="F148" s="888"/>
      <c r="G148" s="963"/>
      <c r="H148" s="963"/>
      <c r="I148" s="963"/>
      <c r="J148" s="963"/>
      <c r="K148" s="963"/>
      <c r="L148" s="963"/>
      <c r="M148" s="963"/>
      <c r="N148" s="963"/>
      <c r="O148" s="963"/>
      <c r="P148" s="963"/>
      <c r="Q148" s="963"/>
      <c r="R148" s="963"/>
      <c r="S148" s="963"/>
      <c r="T148" s="888"/>
      <c r="U148" s="888"/>
      <c r="V148" s="888"/>
      <c r="W148" s="888"/>
      <c r="X148" s="888"/>
      <c r="Y148" s="888"/>
      <c r="Z148" s="968"/>
    </row>
    <row r="149" spans="1:26" ht="72.75" customHeight="1">
      <c r="A149" s="970" t="s">
        <v>2101</v>
      </c>
      <c r="B149" s="970"/>
      <c r="C149" s="970"/>
      <c r="D149" s="970"/>
      <c r="E149" s="772" t="s">
        <v>2049</v>
      </c>
      <c r="F149" s="925" t="s">
        <v>2055</v>
      </c>
      <c r="G149" s="963">
        <v>1181.3</v>
      </c>
      <c r="H149" s="963"/>
      <c r="I149" s="963"/>
      <c r="J149" s="963"/>
      <c r="K149" s="963"/>
      <c r="L149" s="963"/>
      <c r="M149" s="963">
        <v>1181.3</v>
      </c>
      <c r="N149" s="963"/>
      <c r="O149" s="963"/>
      <c r="P149" s="963"/>
      <c r="Q149" s="963"/>
      <c r="R149" s="963"/>
      <c r="S149" s="963"/>
      <c r="T149" s="888"/>
      <c r="U149" s="888"/>
      <c r="V149" s="888"/>
      <c r="W149" s="888"/>
      <c r="X149" s="888"/>
      <c r="Y149" s="888"/>
      <c r="Z149" s="686"/>
    </row>
    <row r="150" spans="1:26" ht="36" customHeight="1">
      <c r="A150" s="970"/>
      <c r="B150" s="970"/>
      <c r="C150" s="970"/>
      <c r="D150" s="970"/>
      <c r="E150" s="772" t="s">
        <v>2050</v>
      </c>
      <c r="F150" s="925"/>
      <c r="G150" s="963"/>
      <c r="H150" s="963"/>
      <c r="I150" s="963"/>
      <c r="J150" s="963"/>
      <c r="K150" s="963"/>
      <c r="L150" s="963"/>
      <c r="M150" s="963"/>
      <c r="N150" s="963"/>
      <c r="O150" s="963"/>
      <c r="P150" s="963"/>
      <c r="Q150" s="963"/>
      <c r="R150" s="963"/>
      <c r="S150" s="963"/>
      <c r="T150" s="888"/>
      <c r="U150" s="888"/>
      <c r="V150" s="888"/>
      <c r="W150" s="888"/>
      <c r="X150" s="888"/>
      <c r="Y150" s="888"/>
      <c r="Z150" s="686"/>
    </row>
    <row r="151" spans="1:26" ht="36.75" customHeight="1">
      <c r="A151" s="970"/>
      <c r="B151" s="970"/>
      <c r="C151" s="970"/>
      <c r="D151" s="970"/>
      <c r="E151" s="772" t="s">
        <v>2051</v>
      </c>
      <c r="F151" s="925"/>
      <c r="G151" s="963"/>
      <c r="H151" s="963"/>
      <c r="I151" s="963"/>
      <c r="J151" s="963"/>
      <c r="K151" s="963"/>
      <c r="L151" s="963"/>
      <c r="M151" s="963"/>
      <c r="N151" s="963"/>
      <c r="O151" s="963"/>
      <c r="P151" s="963"/>
      <c r="Q151" s="963"/>
      <c r="R151" s="963"/>
      <c r="S151" s="963"/>
      <c r="T151" s="888"/>
      <c r="U151" s="888"/>
      <c r="V151" s="888"/>
      <c r="W151" s="888"/>
      <c r="X151" s="888"/>
      <c r="Y151" s="888"/>
      <c r="Z151" s="686"/>
    </row>
    <row r="152" spans="1:26" ht="33" customHeight="1">
      <c r="A152" s="970"/>
      <c r="B152" s="970"/>
      <c r="C152" s="970"/>
      <c r="D152" s="970"/>
      <c r="E152" s="772" t="s">
        <v>2052</v>
      </c>
      <c r="F152" s="925"/>
      <c r="G152" s="963"/>
      <c r="H152" s="963"/>
      <c r="I152" s="963"/>
      <c r="J152" s="963"/>
      <c r="K152" s="963"/>
      <c r="L152" s="963"/>
      <c r="M152" s="963"/>
      <c r="N152" s="963"/>
      <c r="O152" s="963"/>
      <c r="P152" s="963"/>
      <c r="Q152" s="963"/>
      <c r="R152" s="963"/>
      <c r="S152" s="963"/>
      <c r="T152" s="888"/>
      <c r="U152" s="888"/>
      <c r="V152" s="888"/>
      <c r="W152" s="888"/>
      <c r="X152" s="888"/>
      <c r="Y152" s="888"/>
      <c r="Z152" s="686"/>
    </row>
    <row r="153" spans="1:26" ht="36.75" customHeight="1">
      <c r="A153" s="970"/>
      <c r="B153" s="970"/>
      <c r="C153" s="970"/>
      <c r="D153" s="970"/>
      <c r="E153" s="772" t="s">
        <v>2053</v>
      </c>
      <c r="F153" s="771">
        <v>2012</v>
      </c>
      <c r="G153" s="963">
        <v>3000</v>
      </c>
      <c r="H153" s="963"/>
      <c r="I153" s="254"/>
      <c r="J153" s="963"/>
      <c r="K153" s="963"/>
      <c r="L153" s="963"/>
      <c r="M153" s="963">
        <v>3000</v>
      </c>
      <c r="N153" s="963"/>
      <c r="O153" s="963"/>
      <c r="P153" s="963"/>
      <c r="Q153" s="963"/>
      <c r="R153" s="963"/>
      <c r="S153" s="963"/>
      <c r="T153" s="888"/>
      <c r="U153" s="888"/>
      <c r="V153" s="888"/>
      <c r="W153" s="888"/>
      <c r="X153" s="888"/>
      <c r="Y153" s="888"/>
      <c r="Z153" s="686"/>
    </row>
    <row r="154" spans="1:26" ht="36.75" customHeight="1">
      <c r="A154" s="970"/>
      <c r="B154" s="970"/>
      <c r="C154" s="970"/>
      <c r="D154" s="970"/>
      <c r="E154" s="772" t="s">
        <v>2054</v>
      </c>
      <c r="F154" s="771">
        <v>2013</v>
      </c>
      <c r="G154" s="963"/>
      <c r="H154" s="963"/>
      <c r="I154" s="254"/>
      <c r="J154" s="963"/>
      <c r="K154" s="963"/>
      <c r="L154" s="963"/>
      <c r="M154" s="963"/>
      <c r="N154" s="963"/>
      <c r="O154" s="963"/>
      <c r="P154" s="963"/>
      <c r="Q154" s="963"/>
      <c r="R154" s="963"/>
      <c r="S154" s="963"/>
      <c r="T154" s="888"/>
      <c r="U154" s="888"/>
      <c r="V154" s="888"/>
      <c r="W154" s="888"/>
      <c r="X154" s="888"/>
      <c r="Y154" s="888"/>
      <c r="Z154" s="686"/>
    </row>
    <row r="155" spans="1:26" ht="54.75" customHeight="1">
      <c r="A155" s="970" t="s">
        <v>2102</v>
      </c>
      <c r="B155" s="970"/>
      <c r="C155" s="970"/>
      <c r="D155" s="970"/>
      <c r="E155" s="772" t="s">
        <v>2056</v>
      </c>
      <c r="F155" s="888" t="s">
        <v>236</v>
      </c>
      <c r="G155" s="963">
        <v>9170.1</v>
      </c>
      <c r="H155" s="963"/>
      <c r="I155" s="963"/>
      <c r="J155" s="963"/>
      <c r="K155" s="963"/>
      <c r="L155" s="963"/>
      <c r="M155" s="963">
        <v>9170.1</v>
      </c>
      <c r="N155" s="963"/>
      <c r="O155" s="963"/>
      <c r="P155" s="963"/>
      <c r="Q155" s="963"/>
      <c r="R155" s="963"/>
      <c r="S155" s="963"/>
      <c r="T155" s="888"/>
      <c r="U155" s="888"/>
      <c r="V155" s="888"/>
      <c r="W155" s="888"/>
      <c r="X155" s="888"/>
      <c r="Y155" s="888"/>
      <c r="Z155" s="686"/>
    </row>
    <row r="156" spans="1:26" ht="34.5" customHeight="1">
      <c r="A156" s="970"/>
      <c r="B156" s="970"/>
      <c r="C156" s="970"/>
      <c r="D156" s="970"/>
      <c r="E156" s="772" t="s">
        <v>2057</v>
      </c>
      <c r="F156" s="888"/>
      <c r="G156" s="963"/>
      <c r="H156" s="963"/>
      <c r="I156" s="963"/>
      <c r="J156" s="963"/>
      <c r="K156" s="963"/>
      <c r="L156" s="963"/>
      <c r="M156" s="963"/>
      <c r="N156" s="963"/>
      <c r="O156" s="963"/>
      <c r="P156" s="963"/>
      <c r="Q156" s="963"/>
      <c r="R156" s="963"/>
      <c r="S156" s="963"/>
      <c r="T156" s="888"/>
      <c r="U156" s="888"/>
      <c r="V156" s="888"/>
      <c r="W156" s="888"/>
      <c r="X156" s="888"/>
      <c r="Y156" s="888"/>
      <c r="Z156" s="686"/>
    </row>
    <row r="157" spans="1:26" ht="24" customHeight="1">
      <c r="A157" s="970"/>
      <c r="B157" s="970"/>
      <c r="C157" s="970"/>
      <c r="D157" s="970"/>
      <c r="E157" s="772" t="s">
        <v>2058</v>
      </c>
      <c r="F157" s="888"/>
      <c r="G157" s="963"/>
      <c r="H157" s="963"/>
      <c r="I157" s="963"/>
      <c r="J157" s="963"/>
      <c r="K157" s="963"/>
      <c r="L157" s="963"/>
      <c r="M157" s="963"/>
      <c r="N157" s="963"/>
      <c r="O157" s="963"/>
      <c r="P157" s="963"/>
      <c r="Q157" s="963"/>
      <c r="R157" s="963"/>
      <c r="S157" s="963"/>
      <c r="T157" s="888"/>
      <c r="U157" s="888"/>
      <c r="V157" s="888"/>
      <c r="W157" s="888"/>
      <c r="X157" s="888"/>
      <c r="Y157" s="888"/>
      <c r="Z157" s="686"/>
    </row>
    <row r="158" spans="1:26" ht="47.25" customHeight="1">
      <c r="A158" s="970" t="s">
        <v>2103</v>
      </c>
      <c r="B158" s="970"/>
      <c r="C158" s="970"/>
      <c r="D158" s="970"/>
      <c r="E158" s="772" t="s">
        <v>2059</v>
      </c>
      <c r="F158" s="888" t="s">
        <v>236</v>
      </c>
      <c r="G158" s="963">
        <v>17903.5</v>
      </c>
      <c r="H158" s="963"/>
      <c r="I158" s="963"/>
      <c r="J158" s="963">
        <v>17503.5</v>
      </c>
      <c r="K158" s="963"/>
      <c r="L158" s="963"/>
      <c r="M158" s="963">
        <v>400</v>
      </c>
      <c r="N158" s="963"/>
      <c r="O158" s="963"/>
      <c r="P158" s="963"/>
      <c r="Q158" s="963"/>
      <c r="R158" s="963"/>
      <c r="S158" s="963"/>
      <c r="T158" s="888"/>
      <c r="U158" s="888"/>
      <c r="V158" s="888"/>
      <c r="W158" s="888"/>
      <c r="X158" s="888"/>
      <c r="Y158" s="888"/>
      <c r="Z158" s="686"/>
    </row>
    <row r="159" spans="1:26" ht="39.75" customHeight="1">
      <c r="A159" s="970"/>
      <c r="B159" s="970"/>
      <c r="C159" s="970"/>
      <c r="D159" s="970"/>
      <c r="E159" s="772" t="s">
        <v>1272</v>
      </c>
      <c r="F159" s="888"/>
      <c r="G159" s="963"/>
      <c r="H159" s="963"/>
      <c r="I159" s="963"/>
      <c r="J159" s="963"/>
      <c r="K159" s="963"/>
      <c r="L159" s="963"/>
      <c r="M159" s="963"/>
      <c r="N159" s="963"/>
      <c r="O159" s="963"/>
      <c r="P159" s="963"/>
      <c r="Q159" s="963"/>
      <c r="R159" s="963"/>
      <c r="S159" s="963"/>
      <c r="T159" s="888"/>
      <c r="U159" s="888"/>
      <c r="V159" s="888"/>
      <c r="W159" s="888"/>
      <c r="X159" s="888"/>
      <c r="Y159" s="888"/>
      <c r="Z159" s="686"/>
    </row>
    <row r="160" spans="1:26" ht="34.5" customHeight="1">
      <c r="A160" s="970"/>
      <c r="B160" s="970"/>
      <c r="C160" s="970"/>
      <c r="D160" s="970"/>
      <c r="E160" s="772" t="s">
        <v>1242</v>
      </c>
      <c r="F160" s="888"/>
      <c r="G160" s="963"/>
      <c r="H160" s="963"/>
      <c r="I160" s="963"/>
      <c r="J160" s="963"/>
      <c r="K160" s="963"/>
      <c r="L160" s="963"/>
      <c r="M160" s="963"/>
      <c r="N160" s="963"/>
      <c r="O160" s="963"/>
      <c r="P160" s="963"/>
      <c r="Q160" s="963"/>
      <c r="R160" s="963"/>
      <c r="S160" s="963"/>
      <c r="T160" s="888"/>
      <c r="U160" s="888"/>
      <c r="V160" s="888"/>
      <c r="W160" s="888"/>
      <c r="X160" s="888"/>
      <c r="Y160" s="888"/>
      <c r="Z160" s="686"/>
    </row>
    <row r="161" spans="1:26" ht="16.5" customHeight="1">
      <c r="A161" s="909" t="s">
        <v>2060</v>
      </c>
      <c r="B161" s="909"/>
      <c r="C161" s="909"/>
      <c r="D161" s="909"/>
      <c r="E161" s="909"/>
      <c r="F161" s="909"/>
      <c r="G161" s="909"/>
      <c r="H161" s="909"/>
      <c r="I161" s="909"/>
      <c r="J161" s="909"/>
      <c r="K161" s="909"/>
      <c r="L161" s="909"/>
      <c r="M161" s="909"/>
      <c r="N161" s="909"/>
      <c r="O161" s="909"/>
      <c r="P161" s="909"/>
      <c r="Q161" s="909"/>
      <c r="R161" s="909"/>
      <c r="S161" s="909"/>
      <c r="T161" s="909"/>
      <c r="U161" s="909"/>
      <c r="V161" s="909"/>
      <c r="W161" s="909"/>
      <c r="X161" s="909"/>
      <c r="Y161" s="909"/>
      <c r="Z161" s="685"/>
    </row>
    <row r="162" spans="1:26" ht="69" customHeight="1">
      <c r="A162" s="971" t="s">
        <v>79</v>
      </c>
      <c r="B162" s="971"/>
      <c r="C162" s="971"/>
      <c r="D162" s="925" t="s">
        <v>2061</v>
      </c>
      <c r="E162" s="925"/>
      <c r="F162" s="771">
        <v>2011</v>
      </c>
      <c r="G162" s="963">
        <v>2846.5</v>
      </c>
      <c r="H162" s="963"/>
      <c r="I162" s="254"/>
      <c r="J162" s="963"/>
      <c r="K162" s="963"/>
      <c r="L162" s="963"/>
      <c r="M162" s="963">
        <v>2846.5</v>
      </c>
      <c r="N162" s="963"/>
      <c r="O162" s="963"/>
      <c r="P162" s="963"/>
      <c r="Q162" s="963"/>
      <c r="R162" s="963"/>
      <c r="S162" s="963"/>
      <c r="T162" s="888"/>
      <c r="U162" s="888"/>
      <c r="V162" s="888"/>
      <c r="W162" s="888"/>
      <c r="X162" s="888"/>
      <c r="Y162" s="888"/>
      <c r="Z162" s="686"/>
    </row>
    <row r="163" spans="1:26" ht="16.5" customHeight="1">
      <c r="A163" s="909" t="s">
        <v>2062</v>
      </c>
      <c r="B163" s="909"/>
      <c r="C163" s="909"/>
      <c r="D163" s="909"/>
      <c r="E163" s="909"/>
      <c r="F163" s="909"/>
      <c r="G163" s="909"/>
      <c r="H163" s="909"/>
      <c r="I163" s="909"/>
      <c r="J163" s="909"/>
      <c r="K163" s="909"/>
      <c r="L163" s="909"/>
      <c r="M163" s="909"/>
      <c r="N163" s="909"/>
      <c r="O163" s="909"/>
      <c r="P163" s="909"/>
      <c r="Q163" s="909"/>
      <c r="R163" s="909"/>
      <c r="S163" s="909"/>
      <c r="T163" s="909"/>
      <c r="U163" s="909"/>
      <c r="V163" s="909"/>
      <c r="W163" s="909"/>
      <c r="X163" s="909"/>
      <c r="Y163" s="909"/>
      <c r="Z163" s="685"/>
    </row>
    <row r="164" spans="1:26" ht="16.5" customHeight="1">
      <c r="A164" s="971" t="s">
        <v>98</v>
      </c>
      <c r="B164" s="971"/>
      <c r="C164" s="971"/>
      <c r="D164" s="925" t="s">
        <v>2063</v>
      </c>
      <c r="E164" s="925"/>
      <c r="F164" s="771">
        <v>2011</v>
      </c>
      <c r="G164" s="963">
        <v>6200</v>
      </c>
      <c r="H164" s="963"/>
      <c r="I164" s="254"/>
      <c r="J164" s="963"/>
      <c r="K164" s="963"/>
      <c r="L164" s="963"/>
      <c r="M164" s="963">
        <v>6200</v>
      </c>
      <c r="N164" s="963"/>
      <c r="O164" s="963"/>
      <c r="P164" s="888"/>
      <c r="Q164" s="888"/>
      <c r="R164" s="888"/>
      <c r="S164" s="888"/>
      <c r="T164" s="888"/>
      <c r="U164" s="888"/>
      <c r="V164" s="888"/>
      <c r="W164" s="888"/>
      <c r="X164" s="888"/>
      <c r="Y164" s="888"/>
      <c r="Z164" s="686"/>
    </row>
    <row r="165" spans="1:26" ht="15.75">
      <c r="A165" s="971"/>
      <c r="B165" s="971"/>
      <c r="C165" s="971"/>
      <c r="D165" s="925"/>
      <c r="E165" s="925"/>
      <c r="F165" s="771">
        <v>2012</v>
      </c>
      <c r="G165" s="963">
        <v>4409.1000000000004</v>
      </c>
      <c r="H165" s="963"/>
      <c r="I165" s="254"/>
      <c r="J165" s="963"/>
      <c r="K165" s="963"/>
      <c r="L165" s="963"/>
      <c r="M165" s="963">
        <v>4409.1000000000004</v>
      </c>
      <c r="N165" s="963"/>
      <c r="O165" s="963"/>
      <c r="P165" s="888"/>
      <c r="Q165" s="888"/>
      <c r="R165" s="888"/>
      <c r="S165" s="888"/>
      <c r="T165" s="888"/>
      <c r="U165" s="888"/>
      <c r="V165" s="888"/>
      <c r="W165" s="888"/>
      <c r="X165" s="888"/>
      <c r="Y165" s="888"/>
      <c r="Z165" s="686"/>
    </row>
    <row r="166" spans="1:26" ht="15.75">
      <c r="A166" s="971"/>
      <c r="B166" s="971"/>
      <c r="C166" s="971"/>
      <c r="D166" s="925"/>
      <c r="E166" s="925"/>
      <c r="F166" s="771">
        <v>2013</v>
      </c>
      <c r="G166" s="963">
        <v>8800</v>
      </c>
      <c r="H166" s="963"/>
      <c r="I166" s="254"/>
      <c r="J166" s="963"/>
      <c r="K166" s="963"/>
      <c r="L166" s="963"/>
      <c r="M166" s="963">
        <v>8800</v>
      </c>
      <c r="N166" s="963"/>
      <c r="O166" s="963"/>
      <c r="P166" s="888"/>
      <c r="Q166" s="888"/>
      <c r="R166" s="888"/>
      <c r="S166" s="888"/>
      <c r="T166" s="888"/>
      <c r="U166" s="888"/>
      <c r="V166" s="888"/>
      <c r="W166" s="888"/>
      <c r="X166" s="888"/>
      <c r="Y166" s="888"/>
      <c r="Z166" s="686"/>
    </row>
    <row r="167" spans="1:26" ht="16.5" customHeight="1">
      <c r="A167" s="909" t="s">
        <v>1292</v>
      </c>
      <c r="B167" s="909"/>
      <c r="C167" s="909"/>
      <c r="D167" s="909"/>
      <c r="E167" s="909"/>
      <c r="F167" s="909"/>
      <c r="G167" s="909"/>
      <c r="H167" s="909"/>
      <c r="I167" s="909"/>
      <c r="J167" s="909"/>
      <c r="K167" s="909"/>
      <c r="L167" s="909"/>
      <c r="M167" s="909"/>
      <c r="N167" s="909"/>
      <c r="O167" s="909"/>
      <c r="P167" s="909"/>
      <c r="Q167" s="909"/>
      <c r="R167" s="909"/>
      <c r="S167" s="909"/>
      <c r="T167" s="909"/>
      <c r="U167" s="909"/>
      <c r="V167" s="909"/>
      <c r="W167" s="909"/>
      <c r="X167" s="909"/>
      <c r="Y167" s="909"/>
      <c r="Z167" s="684"/>
    </row>
    <row r="168" spans="1:26" ht="16.5" customHeight="1">
      <c r="A168" s="971" t="s">
        <v>140</v>
      </c>
      <c r="B168" s="971"/>
      <c r="C168" s="971"/>
      <c r="D168" s="925" t="s">
        <v>2064</v>
      </c>
      <c r="E168" s="925"/>
      <c r="F168" s="771">
        <v>2011</v>
      </c>
      <c r="G168" s="963">
        <v>300</v>
      </c>
      <c r="H168" s="963"/>
      <c r="I168" s="254"/>
      <c r="J168" s="963"/>
      <c r="K168" s="963"/>
      <c r="L168" s="963"/>
      <c r="M168" s="963">
        <v>300</v>
      </c>
      <c r="N168" s="963"/>
      <c r="O168" s="963"/>
      <c r="P168" s="772"/>
      <c r="Q168" s="772"/>
      <c r="R168" s="772"/>
      <c r="S168" s="772"/>
      <c r="T168" s="933" t="s">
        <v>166</v>
      </c>
      <c r="U168" s="933"/>
      <c r="V168" s="933"/>
      <c r="W168" s="933"/>
      <c r="X168" s="933"/>
      <c r="Y168" s="933"/>
      <c r="Z168" s="684"/>
    </row>
    <row r="169" spans="1:26" ht="15.75">
      <c r="A169" s="971"/>
      <c r="B169" s="971"/>
      <c r="C169" s="971"/>
      <c r="D169" s="925"/>
      <c r="E169" s="925"/>
      <c r="F169" s="771">
        <v>2012</v>
      </c>
      <c r="G169" s="963">
        <v>1300</v>
      </c>
      <c r="H169" s="963"/>
      <c r="I169" s="254"/>
      <c r="J169" s="963"/>
      <c r="K169" s="963"/>
      <c r="L169" s="963"/>
      <c r="M169" s="963">
        <v>1300</v>
      </c>
      <c r="N169" s="963"/>
      <c r="O169" s="963"/>
      <c r="P169" s="772"/>
      <c r="Q169" s="772"/>
      <c r="R169" s="772"/>
      <c r="S169" s="772"/>
      <c r="T169" s="933"/>
      <c r="U169" s="933"/>
      <c r="V169" s="933"/>
      <c r="W169" s="933"/>
      <c r="X169" s="933"/>
      <c r="Y169" s="933"/>
      <c r="Z169" s="684"/>
    </row>
    <row r="170" spans="1:26" ht="15.75">
      <c r="A170" s="971"/>
      <c r="B170" s="971"/>
      <c r="C170" s="971"/>
      <c r="D170" s="925"/>
      <c r="E170" s="925"/>
      <c r="F170" s="771">
        <v>2013</v>
      </c>
      <c r="G170" s="963">
        <v>1400</v>
      </c>
      <c r="H170" s="963"/>
      <c r="I170" s="254"/>
      <c r="J170" s="963"/>
      <c r="K170" s="963"/>
      <c r="L170" s="963"/>
      <c r="M170" s="963">
        <v>1400</v>
      </c>
      <c r="N170" s="963"/>
      <c r="O170" s="963"/>
      <c r="P170" s="772"/>
      <c r="Q170" s="772"/>
      <c r="R170" s="772"/>
      <c r="S170" s="772"/>
      <c r="T170" s="933"/>
      <c r="U170" s="933"/>
      <c r="V170" s="933"/>
      <c r="W170" s="933"/>
      <c r="X170" s="933"/>
      <c r="Y170" s="933"/>
      <c r="Z170" s="684"/>
    </row>
    <row r="171" spans="1:26" ht="16.5" customHeight="1">
      <c r="A171" s="972" t="s">
        <v>101</v>
      </c>
      <c r="B171" s="972"/>
      <c r="C171" s="972"/>
      <c r="D171" s="931" t="s">
        <v>2065</v>
      </c>
      <c r="E171" s="931"/>
      <c r="F171" s="771"/>
      <c r="G171" s="963"/>
      <c r="H171" s="963"/>
      <c r="I171" s="254"/>
      <c r="J171" s="963"/>
      <c r="K171" s="963"/>
      <c r="L171" s="963"/>
      <c r="M171" s="963"/>
      <c r="N171" s="963"/>
      <c r="O171" s="963"/>
      <c r="P171" s="772"/>
      <c r="Q171" s="772"/>
      <c r="R171" s="772"/>
      <c r="S171" s="772"/>
      <c r="T171" s="933"/>
      <c r="U171" s="933"/>
      <c r="V171" s="933"/>
      <c r="W171" s="933"/>
      <c r="X171" s="933"/>
      <c r="Y171" s="933"/>
      <c r="Z171" s="684"/>
    </row>
    <row r="172" spans="1:26" ht="15.75">
      <c r="A172" s="972"/>
      <c r="B172" s="972"/>
      <c r="C172" s="972"/>
      <c r="D172" s="931"/>
      <c r="E172" s="931"/>
      <c r="F172" s="771">
        <v>2011</v>
      </c>
      <c r="G172" s="963">
        <v>76</v>
      </c>
      <c r="H172" s="963"/>
      <c r="I172" s="254"/>
      <c r="J172" s="963"/>
      <c r="K172" s="963"/>
      <c r="L172" s="963"/>
      <c r="M172" s="963">
        <v>76</v>
      </c>
      <c r="N172" s="963"/>
      <c r="O172" s="963"/>
      <c r="P172" s="772"/>
      <c r="Q172" s="772"/>
      <c r="R172" s="772"/>
      <c r="S172" s="772"/>
      <c r="T172" s="933"/>
      <c r="U172" s="933"/>
      <c r="V172" s="933"/>
      <c r="W172" s="933"/>
      <c r="X172" s="933"/>
      <c r="Y172" s="933"/>
      <c r="Z172" s="684"/>
    </row>
    <row r="173" spans="1:26" ht="15.75">
      <c r="A173" s="972"/>
      <c r="B173" s="972"/>
      <c r="C173" s="972"/>
      <c r="D173" s="931"/>
      <c r="E173" s="931"/>
      <c r="F173" s="771">
        <v>2012</v>
      </c>
      <c r="G173" s="963">
        <v>84</v>
      </c>
      <c r="H173" s="963"/>
      <c r="I173" s="254"/>
      <c r="J173" s="963"/>
      <c r="K173" s="963"/>
      <c r="L173" s="963"/>
      <c r="M173" s="963">
        <v>84</v>
      </c>
      <c r="N173" s="963"/>
      <c r="O173" s="963"/>
      <c r="P173" s="772"/>
      <c r="Q173" s="772"/>
      <c r="R173" s="772"/>
      <c r="S173" s="772"/>
      <c r="T173" s="933"/>
      <c r="U173" s="933"/>
      <c r="V173" s="933"/>
      <c r="W173" s="933"/>
      <c r="X173" s="933"/>
      <c r="Y173" s="933"/>
      <c r="Z173" s="684"/>
    </row>
    <row r="174" spans="1:26" ht="15.75">
      <c r="A174" s="972"/>
      <c r="B174" s="972"/>
      <c r="C174" s="972"/>
      <c r="D174" s="931"/>
      <c r="E174" s="931"/>
      <c r="F174" s="771">
        <v>2013</v>
      </c>
      <c r="G174" s="963">
        <v>92</v>
      </c>
      <c r="H174" s="963"/>
      <c r="I174" s="254"/>
      <c r="J174" s="963"/>
      <c r="K174" s="963"/>
      <c r="L174" s="963"/>
      <c r="M174" s="963">
        <v>92</v>
      </c>
      <c r="N174" s="963"/>
      <c r="O174" s="963"/>
      <c r="P174" s="772"/>
      <c r="Q174" s="772"/>
      <c r="R174" s="772"/>
      <c r="S174" s="772"/>
      <c r="T174" s="933"/>
      <c r="U174" s="933"/>
      <c r="V174" s="933"/>
      <c r="W174" s="933"/>
      <c r="X174" s="933"/>
      <c r="Y174" s="933"/>
      <c r="Z174" s="684"/>
    </row>
    <row r="175" spans="1:26" ht="16.5" customHeight="1">
      <c r="A175" s="932" t="s">
        <v>1293</v>
      </c>
      <c r="B175" s="932"/>
      <c r="C175" s="932"/>
      <c r="D175" s="932"/>
      <c r="E175" s="932"/>
      <c r="F175" s="771"/>
      <c r="G175" s="963"/>
      <c r="H175" s="963"/>
      <c r="I175" s="254"/>
      <c r="J175" s="963"/>
      <c r="K175" s="963"/>
      <c r="L175" s="963"/>
      <c r="M175" s="963"/>
      <c r="N175" s="963"/>
      <c r="O175" s="963"/>
      <c r="P175" s="772"/>
      <c r="Q175" s="772"/>
      <c r="R175" s="772"/>
      <c r="S175" s="772"/>
      <c r="T175" s="933"/>
      <c r="U175" s="933"/>
      <c r="V175" s="933"/>
      <c r="W175" s="933"/>
      <c r="X175" s="933"/>
      <c r="Y175" s="933"/>
      <c r="Z175" s="684"/>
    </row>
    <row r="176" spans="1:26" ht="16.5" customHeight="1">
      <c r="A176" s="972" t="s">
        <v>391</v>
      </c>
      <c r="B176" s="972"/>
      <c r="C176" s="972"/>
      <c r="D176" s="931" t="s">
        <v>2066</v>
      </c>
      <c r="E176" s="931"/>
      <c r="F176" s="771">
        <v>2011</v>
      </c>
      <c r="G176" s="963">
        <v>78.8</v>
      </c>
      <c r="H176" s="963"/>
      <c r="I176" s="254"/>
      <c r="J176" s="963"/>
      <c r="K176" s="963"/>
      <c r="L176" s="963"/>
      <c r="M176" s="963">
        <v>78.8</v>
      </c>
      <c r="N176" s="963"/>
      <c r="O176" s="963"/>
      <c r="P176" s="772"/>
      <c r="Q176" s="772"/>
      <c r="R176" s="772"/>
      <c r="S176" s="772"/>
      <c r="T176" s="933" t="s">
        <v>1294</v>
      </c>
      <c r="U176" s="933"/>
      <c r="V176" s="933"/>
      <c r="W176" s="933"/>
      <c r="X176" s="933"/>
      <c r="Y176" s="933"/>
      <c r="Z176" s="684"/>
    </row>
    <row r="177" spans="1:26" ht="15.75">
      <c r="A177" s="972"/>
      <c r="B177" s="972"/>
      <c r="C177" s="972"/>
      <c r="D177" s="931"/>
      <c r="E177" s="931"/>
      <c r="F177" s="771">
        <v>2012</v>
      </c>
      <c r="G177" s="963">
        <v>200</v>
      </c>
      <c r="H177" s="963"/>
      <c r="I177" s="254"/>
      <c r="J177" s="963"/>
      <c r="K177" s="963"/>
      <c r="L177" s="963"/>
      <c r="M177" s="963">
        <v>200</v>
      </c>
      <c r="N177" s="963"/>
      <c r="O177" s="963"/>
      <c r="P177" s="772"/>
      <c r="Q177" s="772"/>
      <c r="R177" s="772"/>
      <c r="S177" s="772"/>
      <c r="T177" s="933"/>
      <c r="U177" s="933"/>
      <c r="V177" s="933"/>
      <c r="W177" s="933"/>
      <c r="X177" s="933"/>
      <c r="Y177" s="933"/>
      <c r="Z177" s="684"/>
    </row>
    <row r="178" spans="1:26" ht="15.75">
      <c r="A178" s="972"/>
      <c r="B178" s="972"/>
      <c r="C178" s="972"/>
      <c r="D178" s="931"/>
      <c r="E178" s="931"/>
      <c r="F178" s="771">
        <v>2013</v>
      </c>
      <c r="G178" s="963">
        <v>220</v>
      </c>
      <c r="H178" s="963"/>
      <c r="I178" s="254"/>
      <c r="J178" s="963"/>
      <c r="K178" s="963"/>
      <c r="L178" s="963"/>
      <c r="M178" s="963">
        <v>220</v>
      </c>
      <c r="N178" s="963"/>
      <c r="O178" s="963"/>
      <c r="P178" s="772"/>
      <c r="Q178" s="772"/>
      <c r="R178" s="772"/>
      <c r="S178" s="772"/>
      <c r="T178" s="933"/>
      <c r="U178" s="933"/>
      <c r="V178" s="933"/>
      <c r="W178" s="933"/>
      <c r="X178" s="933"/>
      <c r="Y178" s="933"/>
      <c r="Z178" s="684"/>
    </row>
    <row r="179" spans="1:26" ht="16.5" customHeight="1">
      <c r="A179" s="931" t="s">
        <v>2104</v>
      </c>
      <c r="B179" s="931"/>
      <c r="C179" s="931"/>
      <c r="D179" s="931" t="s">
        <v>2067</v>
      </c>
      <c r="E179" s="931"/>
      <c r="F179" s="771">
        <v>2011</v>
      </c>
      <c r="G179" s="963">
        <v>180</v>
      </c>
      <c r="H179" s="963"/>
      <c r="I179" s="254"/>
      <c r="J179" s="963"/>
      <c r="K179" s="963"/>
      <c r="L179" s="963"/>
      <c r="M179" s="963">
        <v>180</v>
      </c>
      <c r="N179" s="963"/>
      <c r="O179" s="963"/>
      <c r="P179" s="772"/>
      <c r="Q179" s="772"/>
      <c r="R179" s="772"/>
      <c r="S179" s="772"/>
      <c r="T179" s="933"/>
      <c r="U179" s="933"/>
      <c r="V179" s="933"/>
      <c r="W179" s="933"/>
      <c r="X179" s="933"/>
      <c r="Y179" s="933"/>
      <c r="Z179" s="684"/>
    </row>
    <row r="180" spans="1:26" ht="15.75">
      <c r="A180" s="931"/>
      <c r="B180" s="931"/>
      <c r="C180" s="931"/>
      <c r="D180" s="931"/>
      <c r="E180" s="931"/>
      <c r="F180" s="771">
        <v>2012</v>
      </c>
      <c r="G180" s="963">
        <v>200</v>
      </c>
      <c r="H180" s="963"/>
      <c r="I180" s="254"/>
      <c r="J180" s="963"/>
      <c r="K180" s="963"/>
      <c r="L180" s="963"/>
      <c r="M180" s="963">
        <v>200</v>
      </c>
      <c r="N180" s="963"/>
      <c r="O180" s="963"/>
      <c r="P180" s="772"/>
      <c r="Q180" s="772"/>
      <c r="R180" s="772"/>
      <c r="S180" s="772"/>
      <c r="T180" s="933"/>
      <c r="U180" s="933"/>
      <c r="V180" s="933"/>
      <c r="W180" s="933"/>
      <c r="X180" s="933"/>
      <c r="Y180" s="933"/>
      <c r="Z180" s="684"/>
    </row>
    <row r="181" spans="1:26" ht="15.75">
      <c r="A181" s="931"/>
      <c r="B181" s="931"/>
      <c r="C181" s="931"/>
      <c r="D181" s="931"/>
      <c r="E181" s="931"/>
      <c r="F181" s="771">
        <v>2013</v>
      </c>
      <c r="G181" s="963">
        <v>220</v>
      </c>
      <c r="H181" s="963"/>
      <c r="I181" s="254"/>
      <c r="J181" s="963"/>
      <c r="K181" s="963"/>
      <c r="L181" s="963"/>
      <c r="M181" s="963">
        <v>220</v>
      </c>
      <c r="N181" s="963"/>
      <c r="O181" s="963"/>
      <c r="P181" s="772"/>
      <c r="Q181" s="772"/>
      <c r="R181" s="772"/>
      <c r="S181" s="772"/>
      <c r="T181" s="933"/>
      <c r="U181" s="933"/>
      <c r="V181" s="933"/>
      <c r="W181" s="933"/>
      <c r="X181" s="933"/>
      <c r="Y181" s="933"/>
      <c r="Z181" s="684"/>
    </row>
    <row r="182" spans="1:26" ht="23.25" customHeight="1">
      <c r="A182" s="972" t="s">
        <v>474</v>
      </c>
      <c r="B182" s="972"/>
      <c r="C182" s="972"/>
      <c r="D182" s="931" t="s">
        <v>2068</v>
      </c>
      <c r="E182" s="931"/>
      <c r="F182" s="771">
        <v>2011</v>
      </c>
      <c r="G182" s="963">
        <v>315</v>
      </c>
      <c r="H182" s="963"/>
      <c r="I182" s="254"/>
      <c r="J182" s="963"/>
      <c r="K182" s="963"/>
      <c r="L182" s="963"/>
      <c r="M182" s="963">
        <v>315</v>
      </c>
      <c r="N182" s="963"/>
      <c r="O182" s="963"/>
      <c r="P182" s="772"/>
      <c r="Q182" s="772"/>
      <c r="R182" s="772"/>
      <c r="S182" s="772"/>
      <c r="T182" s="933"/>
      <c r="U182" s="933"/>
      <c r="V182" s="933"/>
      <c r="W182" s="933"/>
      <c r="X182" s="933"/>
      <c r="Y182" s="933"/>
      <c r="Z182" s="684"/>
    </row>
    <row r="183" spans="1:26" ht="15.75">
      <c r="A183" s="972"/>
      <c r="B183" s="972"/>
      <c r="C183" s="972"/>
      <c r="D183" s="931"/>
      <c r="E183" s="931"/>
      <c r="F183" s="771">
        <v>2012</v>
      </c>
      <c r="G183" s="963">
        <v>240</v>
      </c>
      <c r="H183" s="963"/>
      <c r="I183" s="254"/>
      <c r="J183" s="963"/>
      <c r="K183" s="963"/>
      <c r="L183" s="963"/>
      <c r="M183" s="963">
        <v>240</v>
      </c>
      <c r="N183" s="963"/>
      <c r="O183" s="963"/>
      <c r="P183" s="772"/>
      <c r="Q183" s="772"/>
      <c r="R183" s="772"/>
      <c r="S183" s="772"/>
      <c r="T183" s="933"/>
      <c r="U183" s="933"/>
      <c r="V183" s="933"/>
      <c r="W183" s="933"/>
      <c r="X183" s="933"/>
      <c r="Y183" s="933"/>
      <c r="Z183" s="684"/>
    </row>
    <row r="184" spans="1:26" ht="15.75">
      <c r="A184" s="972"/>
      <c r="B184" s="972"/>
      <c r="C184" s="972"/>
      <c r="D184" s="931"/>
      <c r="E184" s="931"/>
      <c r="F184" s="771">
        <v>2013</v>
      </c>
      <c r="G184" s="963">
        <v>265</v>
      </c>
      <c r="H184" s="963"/>
      <c r="I184" s="254"/>
      <c r="J184" s="963"/>
      <c r="K184" s="963"/>
      <c r="L184" s="963"/>
      <c r="M184" s="963">
        <v>265</v>
      </c>
      <c r="N184" s="963"/>
      <c r="O184" s="963"/>
      <c r="P184" s="772"/>
      <c r="Q184" s="772"/>
      <c r="R184" s="772"/>
      <c r="S184" s="772"/>
      <c r="T184" s="933"/>
      <c r="U184" s="933"/>
      <c r="V184" s="933"/>
      <c r="W184" s="933"/>
      <c r="X184" s="933"/>
      <c r="Y184" s="933"/>
      <c r="Z184" s="684"/>
    </row>
    <row r="185" spans="1:26" ht="18" customHeight="1">
      <c r="A185" s="972" t="s">
        <v>475</v>
      </c>
      <c r="B185" s="972"/>
      <c r="C185" s="972"/>
      <c r="D185" s="931" t="s">
        <v>2069</v>
      </c>
      <c r="E185" s="931"/>
      <c r="F185" s="771">
        <v>2011</v>
      </c>
      <c r="G185" s="963">
        <v>180</v>
      </c>
      <c r="H185" s="963"/>
      <c r="I185" s="254"/>
      <c r="J185" s="963"/>
      <c r="K185" s="963"/>
      <c r="L185" s="963"/>
      <c r="M185" s="963">
        <v>180</v>
      </c>
      <c r="N185" s="963"/>
      <c r="O185" s="963"/>
      <c r="P185" s="772"/>
      <c r="Q185" s="772"/>
      <c r="R185" s="772"/>
      <c r="S185" s="772"/>
      <c r="T185" s="933"/>
      <c r="U185" s="933"/>
      <c r="V185" s="933"/>
      <c r="W185" s="933"/>
      <c r="X185" s="933"/>
      <c r="Y185" s="933"/>
      <c r="Z185" s="684"/>
    </row>
    <row r="186" spans="1:26" ht="15.75">
      <c r="A186" s="972"/>
      <c r="B186" s="972"/>
      <c r="C186" s="972"/>
      <c r="D186" s="931"/>
      <c r="E186" s="931"/>
      <c r="F186" s="771">
        <v>2012</v>
      </c>
      <c r="G186" s="963">
        <v>200</v>
      </c>
      <c r="H186" s="963"/>
      <c r="I186" s="254"/>
      <c r="J186" s="963"/>
      <c r="K186" s="963"/>
      <c r="L186" s="963"/>
      <c r="M186" s="963">
        <v>200</v>
      </c>
      <c r="N186" s="963"/>
      <c r="O186" s="963"/>
      <c r="P186" s="772"/>
      <c r="Q186" s="772"/>
      <c r="R186" s="772"/>
      <c r="S186" s="772"/>
      <c r="T186" s="933"/>
      <c r="U186" s="933"/>
      <c r="V186" s="933"/>
      <c r="W186" s="933"/>
      <c r="X186" s="933"/>
      <c r="Y186" s="933"/>
      <c r="Z186" s="684"/>
    </row>
    <row r="187" spans="1:26" ht="15.75">
      <c r="A187" s="972"/>
      <c r="B187" s="972"/>
      <c r="C187" s="972"/>
      <c r="D187" s="931"/>
      <c r="E187" s="931"/>
      <c r="F187" s="771">
        <v>2013</v>
      </c>
      <c r="G187" s="963">
        <v>220</v>
      </c>
      <c r="H187" s="963"/>
      <c r="I187" s="254"/>
      <c r="J187" s="963"/>
      <c r="K187" s="963"/>
      <c r="L187" s="963"/>
      <c r="M187" s="963">
        <v>220</v>
      </c>
      <c r="N187" s="963"/>
      <c r="O187" s="963"/>
      <c r="P187" s="772"/>
      <c r="Q187" s="772"/>
      <c r="R187" s="772"/>
      <c r="S187" s="772"/>
      <c r="T187" s="933"/>
      <c r="U187" s="933"/>
      <c r="V187" s="933"/>
      <c r="W187" s="933"/>
      <c r="X187" s="933"/>
      <c r="Y187" s="933"/>
      <c r="Z187" s="684"/>
    </row>
    <row r="188" spans="1:26" ht="31.5" customHeight="1">
      <c r="A188" s="932" t="s">
        <v>1295</v>
      </c>
      <c r="B188" s="932"/>
      <c r="C188" s="932"/>
      <c r="D188" s="932"/>
      <c r="E188" s="932"/>
      <c r="F188" s="771"/>
      <c r="G188" s="963"/>
      <c r="H188" s="963"/>
      <c r="I188" s="254"/>
      <c r="J188" s="963"/>
      <c r="K188" s="963"/>
      <c r="L188" s="963"/>
      <c r="M188" s="963"/>
      <c r="N188" s="963"/>
      <c r="O188" s="963"/>
      <c r="P188" s="772"/>
      <c r="Q188" s="772"/>
      <c r="R188" s="772"/>
      <c r="S188" s="772"/>
      <c r="T188" s="933"/>
      <c r="U188" s="933"/>
      <c r="V188" s="933"/>
      <c r="W188" s="933"/>
      <c r="X188" s="933"/>
      <c r="Y188" s="933"/>
      <c r="Z188" s="684"/>
    </row>
    <row r="189" spans="1:26" ht="69.75" customHeight="1">
      <c r="A189" s="973" t="s">
        <v>394</v>
      </c>
      <c r="B189" s="973"/>
      <c r="C189" s="973"/>
      <c r="D189" s="931" t="s">
        <v>2070</v>
      </c>
      <c r="E189" s="931"/>
      <c r="F189" s="771">
        <v>2011</v>
      </c>
      <c r="G189" s="963">
        <v>310</v>
      </c>
      <c r="H189" s="963"/>
      <c r="I189" s="254"/>
      <c r="J189" s="963"/>
      <c r="K189" s="963"/>
      <c r="L189" s="963"/>
      <c r="M189" s="963">
        <v>310</v>
      </c>
      <c r="N189" s="963"/>
      <c r="O189" s="963"/>
      <c r="P189" s="772"/>
      <c r="Q189" s="772"/>
      <c r="R189" s="772"/>
      <c r="S189" s="772"/>
      <c r="T189" s="933"/>
      <c r="U189" s="933"/>
      <c r="V189" s="933"/>
      <c r="W189" s="933"/>
      <c r="X189" s="933"/>
      <c r="Y189" s="933"/>
      <c r="Z189" s="684"/>
    </row>
    <row r="190" spans="1:26" ht="39.75" customHeight="1">
      <c r="A190" s="973"/>
      <c r="B190" s="973"/>
      <c r="C190" s="973"/>
      <c r="D190" s="931"/>
      <c r="E190" s="931"/>
      <c r="F190" s="771">
        <v>2012</v>
      </c>
      <c r="G190" s="963">
        <v>600</v>
      </c>
      <c r="H190" s="963"/>
      <c r="I190" s="254"/>
      <c r="J190" s="963"/>
      <c r="K190" s="963"/>
      <c r="L190" s="963"/>
      <c r="M190" s="963">
        <v>600</v>
      </c>
      <c r="N190" s="963"/>
      <c r="O190" s="963"/>
      <c r="P190" s="772"/>
      <c r="Q190" s="772"/>
      <c r="R190" s="772"/>
      <c r="S190" s="772"/>
      <c r="T190" s="933"/>
      <c r="U190" s="933"/>
      <c r="V190" s="933"/>
      <c r="W190" s="933"/>
      <c r="X190" s="933"/>
      <c r="Y190" s="933"/>
      <c r="Z190" s="684"/>
    </row>
    <row r="191" spans="1:26" ht="49.5" customHeight="1">
      <c r="A191" s="973"/>
      <c r="B191" s="973"/>
      <c r="C191" s="973"/>
      <c r="D191" s="931"/>
      <c r="E191" s="931"/>
      <c r="F191" s="771">
        <v>2013</v>
      </c>
      <c r="G191" s="963">
        <v>660</v>
      </c>
      <c r="H191" s="963"/>
      <c r="I191" s="254"/>
      <c r="J191" s="963"/>
      <c r="K191" s="963"/>
      <c r="L191" s="963"/>
      <c r="M191" s="963">
        <v>660</v>
      </c>
      <c r="N191" s="963"/>
      <c r="O191" s="963"/>
      <c r="P191" s="772"/>
      <c r="Q191" s="772"/>
      <c r="R191" s="772"/>
      <c r="S191" s="772"/>
      <c r="T191" s="933"/>
      <c r="U191" s="933"/>
      <c r="V191" s="933"/>
      <c r="W191" s="933"/>
      <c r="X191" s="933"/>
      <c r="Y191" s="933"/>
      <c r="Z191" s="684"/>
    </row>
    <row r="192" spans="1:26" ht="57.75" customHeight="1">
      <c r="A192" s="972" t="s">
        <v>396</v>
      </c>
      <c r="B192" s="972"/>
      <c r="C192" s="972"/>
      <c r="D192" s="931" t="s">
        <v>2071</v>
      </c>
      <c r="E192" s="931"/>
      <c r="F192" s="771">
        <v>2011</v>
      </c>
      <c r="G192" s="963">
        <v>250</v>
      </c>
      <c r="H192" s="963"/>
      <c r="I192" s="254"/>
      <c r="J192" s="963"/>
      <c r="K192" s="963"/>
      <c r="L192" s="963"/>
      <c r="M192" s="963">
        <v>250</v>
      </c>
      <c r="N192" s="963"/>
      <c r="O192" s="963"/>
      <c r="P192" s="772"/>
      <c r="Q192" s="772"/>
      <c r="R192" s="772"/>
      <c r="S192" s="772"/>
      <c r="T192" s="933"/>
      <c r="U192" s="933"/>
      <c r="V192" s="933"/>
      <c r="W192" s="933"/>
      <c r="X192" s="933"/>
      <c r="Y192" s="933"/>
      <c r="Z192" s="684"/>
    </row>
    <row r="193" spans="1:26" ht="25.5" customHeight="1">
      <c r="A193" s="972"/>
      <c r="B193" s="972"/>
      <c r="C193" s="972"/>
      <c r="D193" s="931"/>
      <c r="E193" s="931"/>
      <c r="F193" s="771">
        <v>2012</v>
      </c>
      <c r="G193" s="963">
        <v>275</v>
      </c>
      <c r="H193" s="963"/>
      <c r="I193" s="254"/>
      <c r="J193" s="963"/>
      <c r="K193" s="963"/>
      <c r="L193" s="963"/>
      <c r="M193" s="963">
        <v>275</v>
      </c>
      <c r="N193" s="963"/>
      <c r="O193" s="963"/>
      <c r="P193" s="772"/>
      <c r="Q193" s="772"/>
      <c r="R193" s="772"/>
      <c r="S193" s="772"/>
      <c r="T193" s="933"/>
      <c r="U193" s="933"/>
      <c r="V193" s="933"/>
      <c r="W193" s="933"/>
      <c r="X193" s="933"/>
      <c r="Y193" s="933"/>
      <c r="Z193" s="684"/>
    </row>
    <row r="194" spans="1:26" ht="15.75">
      <c r="A194" s="972"/>
      <c r="B194" s="972"/>
      <c r="C194" s="972"/>
      <c r="D194" s="931"/>
      <c r="E194" s="931"/>
      <c r="F194" s="771">
        <v>2013</v>
      </c>
      <c r="G194" s="963">
        <v>303</v>
      </c>
      <c r="H194" s="963"/>
      <c r="I194" s="254"/>
      <c r="J194" s="963"/>
      <c r="K194" s="963"/>
      <c r="L194" s="963"/>
      <c r="M194" s="963">
        <v>303</v>
      </c>
      <c r="N194" s="963"/>
      <c r="O194" s="963"/>
      <c r="P194" s="772"/>
      <c r="Q194" s="772"/>
      <c r="R194" s="772"/>
      <c r="S194" s="772"/>
      <c r="T194" s="933"/>
      <c r="U194" s="933"/>
      <c r="V194" s="933"/>
      <c r="W194" s="933"/>
      <c r="X194" s="933"/>
      <c r="Y194" s="933"/>
      <c r="Z194" s="684"/>
    </row>
    <row r="195" spans="1:26" ht="60.75" customHeight="1">
      <c r="A195" s="972" t="s">
        <v>2105</v>
      </c>
      <c r="B195" s="972"/>
      <c r="C195" s="972"/>
      <c r="D195" s="931" t="s">
        <v>2072</v>
      </c>
      <c r="E195" s="931"/>
      <c r="F195" s="771">
        <v>2011</v>
      </c>
      <c r="G195" s="963">
        <v>120</v>
      </c>
      <c r="H195" s="963"/>
      <c r="I195" s="254"/>
      <c r="J195" s="963"/>
      <c r="K195" s="963"/>
      <c r="L195" s="963"/>
      <c r="M195" s="963">
        <v>120</v>
      </c>
      <c r="N195" s="963"/>
      <c r="O195" s="963"/>
      <c r="P195" s="772"/>
      <c r="Q195" s="772"/>
      <c r="R195" s="772"/>
      <c r="S195" s="772"/>
      <c r="T195" s="888"/>
      <c r="U195" s="888"/>
      <c r="V195" s="888"/>
      <c r="W195" s="888"/>
      <c r="X195" s="888"/>
      <c r="Y195" s="888"/>
      <c r="Z195" s="684"/>
    </row>
    <row r="196" spans="1:26" ht="15.75">
      <c r="A196" s="972"/>
      <c r="B196" s="972"/>
      <c r="C196" s="972"/>
      <c r="D196" s="931"/>
      <c r="E196" s="931"/>
      <c r="F196" s="771">
        <v>2012</v>
      </c>
      <c r="G196" s="963">
        <v>130</v>
      </c>
      <c r="H196" s="963"/>
      <c r="I196" s="254"/>
      <c r="J196" s="963"/>
      <c r="K196" s="963"/>
      <c r="L196" s="963"/>
      <c r="M196" s="963">
        <v>130</v>
      </c>
      <c r="N196" s="963"/>
      <c r="O196" s="963"/>
      <c r="P196" s="772"/>
      <c r="Q196" s="772"/>
      <c r="R196" s="772"/>
      <c r="S196" s="772"/>
      <c r="T196" s="888"/>
      <c r="U196" s="888"/>
      <c r="V196" s="888"/>
      <c r="W196" s="888"/>
      <c r="X196" s="888"/>
      <c r="Y196" s="888"/>
      <c r="Z196" s="684"/>
    </row>
    <row r="197" spans="1:26" ht="15.75">
      <c r="A197" s="972"/>
      <c r="B197" s="972"/>
      <c r="C197" s="972"/>
      <c r="D197" s="931"/>
      <c r="E197" s="931"/>
      <c r="F197" s="771">
        <v>2013</v>
      </c>
      <c r="G197" s="963">
        <v>145</v>
      </c>
      <c r="H197" s="963"/>
      <c r="I197" s="254"/>
      <c r="J197" s="963"/>
      <c r="K197" s="963"/>
      <c r="L197" s="963"/>
      <c r="M197" s="963">
        <v>145</v>
      </c>
      <c r="N197" s="963"/>
      <c r="O197" s="963"/>
      <c r="P197" s="772"/>
      <c r="Q197" s="772"/>
      <c r="R197" s="772"/>
      <c r="S197" s="772"/>
      <c r="T197" s="888"/>
      <c r="U197" s="888"/>
      <c r="V197" s="888"/>
      <c r="W197" s="888"/>
      <c r="X197" s="888"/>
      <c r="Y197" s="888"/>
      <c r="Z197" s="684"/>
    </row>
    <row r="198" spans="1:26" ht="77.25" customHeight="1">
      <c r="A198" s="976" t="s">
        <v>2106</v>
      </c>
      <c r="B198" s="976"/>
      <c r="C198" s="976"/>
      <c r="D198" s="928" t="s">
        <v>2073</v>
      </c>
      <c r="E198" s="928"/>
      <c r="F198" s="771">
        <v>2011</v>
      </c>
      <c r="G198" s="963">
        <v>40</v>
      </c>
      <c r="H198" s="963"/>
      <c r="I198" s="254"/>
      <c r="J198" s="963"/>
      <c r="K198" s="963"/>
      <c r="L198" s="963"/>
      <c r="M198" s="963">
        <v>40</v>
      </c>
      <c r="N198" s="963"/>
      <c r="O198" s="963"/>
      <c r="P198" s="772"/>
      <c r="Q198" s="772"/>
      <c r="R198" s="772"/>
      <c r="S198" s="772"/>
      <c r="T198" s="888"/>
      <c r="U198" s="888"/>
      <c r="V198" s="888"/>
      <c r="W198" s="888"/>
      <c r="X198" s="888"/>
      <c r="Y198" s="888"/>
      <c r="Z198" s="684"/>
    </row>
    <row r="199" spans="1:26" ht="15.75">
      <c r="A199" s="976"/>
      <c r="B199" s="976"/>
      <c r="C199" s="976"/>
      <c r="D199" s="928"/>
      <c r="E199" s="928"/>
      <c r="F199" s="771">
        <v>2012</v>
      </c>
      <c r="G199" s="963">
        <v>45</v>
      </c>
      <c r="H199" s="963"/>
      <c r="I199" s="254"/>
      <c r="J199" s="963"/>
      <c r="K199" s="963"/>
      <c r="L199" s="963"/>
      <c r="M199" s="963">
        <v>45</v>
      </c>
      <c r="N199" s="963"/>
      <c r="O199" s="963"/>
      <c r="P199" s="888"/>
      <c r="Q199" s="888"/>
      <c r="R199" s="888"/>
      <c r="S199" s="888"/>
      <c r="T199" s="888"/>
      <c r="U199" s="888"/>
      <c r="V199" s="888"/>
      <c r="W199" s="888"/>
      <c r="X199" s="888"/>
      <c r="Y199" s="888"/>
      <c r="Z199" s="684"/>
    </row>
    <row r="200" spans="1:26" ht="15.75">
      <c r="A200" s="976"/>
      <c r="B200" s="976"/>
      <c r="C200" s="976"/>
      <c r="D200" s="928"/>
      <c r="E200" s="928"/>
      <c r="F200" s="771">
        <v>2013</v>
      </c>
      <c r="G200" s="963">
        <v>50</v>
      </c>
      <c r="H200" s="963"/>
      <c r="I200" s="254"/>
      <c r="J200" s="963"/>
      <c r="K200" s="963"/>
      <c r="L200" s="963"/>
      <c r="M200" s="963">
        <v>50</v>
      </c>
      <c r="N200" s="963"/>
      <c r="O200" s="963"/>
      <c r="P200" s="772"/>
      <c r="Q200" s="772"/>
      <c r="R200" s="772"/>
      <c r="S200" s="772"/>
      <c r="T200" s="888"/>
      <c r="U200" s="888"/>
      <c r="V200" s="888"/>
      <c r="W200" s="888"/>
      <c r="X200" s="888"/>
      <c r="Y200" s="888"/>
      <c r="Z200" s="684"/>
    </row>
    <row r="201" spans="1:26" ht="30" customHeight="1">
      <c r="A201" s="976" t="s">
        <v>2107</v>
      </c>
      <c r="B201" s="976"/>
      <c r="C201" s="976"/>
      <c r="D201" s="928" t="s">
        <v>2074</v>
      </c>
      <c r="E201" s="928"/>
      <c r="F201" s="771">
        <v>2011</v>
      </c>
      <c r="G201" s="963">
        <v>35</v>
      </c>
      <c r="H201" s="963"/>
      <c r="I201" s="254"/>
      <c r="J201" s="963"/>
      <c r="K201" s="963"/>
      <c r="L201" s="963"/>
      <c r="M201" s="963">
        <v>35</v>
      </c>
      <c r="N201" s="963"/>
      <c r="O201" s="963"/>
      <c r="P201" s="772"/>
      <c r="Q201" s="772"/>
      <c r="R201" s="772"/>
      <c r="S201" s="772"/>
      <c r="T201" s="888"/>
      <c r="U201" s="888"/>
      <c r="V201" s="888"/>
      <c r="W201" s="888"/>
      <c r="X201" s="888"/>
      <c r="Y201" s="888"/>
      <c r="Z201" s="684"/>
    </row>
    <row r="202" spans="1:26" ht="15.75">
      <c r="A202" s="976"/>
      <c r="B202" s="976"/>
      <c r="C202" s="976"/>
      <c r="D202" s="928"/>
      <c r="E202" s="928"/>
      <c r="F202" s="771">
        <v>2012</v>
      </c>
      <c r="G202" s="963">
        <v>40</v>
      </c>
      <c r="H202" s="963"/>
      <c r="I202" s="254"/>
      <c r="J202" s="963"/>
      <c r="K202" s="963"/>
      <c r="L202" s="963"/>
      <c r="M202" s="963">
        <v>40</v>
      </c>
      <c r="N202" s="963"/>
      <c r="O202" s="963"/>
      <c r="P202" s="772"/>
      <c r="Q202" s="772"/>
      <c r="R202" s="772"/>
      <c r="S202" s="772"/>
      <c r="T202" s="888"/>
      <c r="U202" s="888"/>
      <c r="V202" s="888"/>
      <c r="W202" s="888"/>
      <c r="X202" s="888"/>
      <c r="Y202" s="888"/>
      <c r="Z202" s="684"/>
    </row>
    <row r="203" spans="1:26" ht="15.75">
      <c r="A203" s="976"/>
      <c r="B203" s="976"/>
      <c r="C203" s="976"/>
      <c r="D203" s="928"/>
      <c r="E203" s="928"/>
      <c r="F203" s="771">
        <v>2013</v>
      </c>
      <c r="G203" s="963">
        <v>45</v>
      </c>
      <c r="H203" s="963"/>
      <c r="I203" s="254"/>
      <c r="J203" s="963"/>
      <c r="K203" s="963"/>
      <c r="L203" s="963"/>
      <c r="M203" s="963">
        <v>45</v>
      </c>
      <c r="N203" s="963"/>
      <c r="O203" s="963"/>
      <c r="P203" s="772"/>
      <c r="Q203" s="772"/>
      <c r="R203" s="772"/>
      <c r="S203" s="772"/>
      <c r="T203" s="888"/>
      <c r="U203" s="888"/>
      <c r="V203" s="888"/>
      <c r="W203" s="888"/>
      <c r="X203" s="888"/>
      <c r="Y203" s="888"/>
      <c r="Z203" s="684"/>
    </row>
    <row r="204" spans="1:26" ht="30" customHeight="1">
      <c r="A204" s="976" t="s">
        <v>2108</v>
      </c>
      <c r="B204" s="976"/>
      <c r="C204" s="976"/>
      <c r="D204" s="928" t="s">
        <v>2075</v>
      </c>
      <c r="E204" s="928"/>
      <c r="F204" s="771">
        <v>2011</v>
      </c>
      <c r="G204" s="963">
        <v>10</v>
      </c>
      <c r="H204" s="963"/>
      <c r="I204" s="254"/>
      <c r="J204" s="963"/>
      <c r="K204" s="963"/>
      <c r="L204" s="963"/>
      <c r="M204" s="963">
        <v>10</v>
      </c>
      <c r="N204" s="963"/>
      <c r="O204" s="963"/>
      <c r="P204" s="772"/>
      <c r="Q204" s="772"/>
      <c r="R204" s="772"/>
      <c r="S204" s="772"/>
      <c r="T204" s="888"/>
      <c r="U204" s="888"/>
      <c r="V204" s="888"/>
      <c r="W204" s="888"/>
      <c r="X204" s="888"/>
      <c r="Y204" s="888"/>
      <c r="Z204" s="684"/>
    </row>
    <row r="205" spans="1:26" ht="15.75">
      <c r="A205" s="976"/>
      <c r="B205" s="976"/>
      <c r="C205" s="976"/>
      <c r="D205" s="928"/>
      <c r="E205" s="928"/>
      <c r="F205" s="771">
        <v>2012</v>
      </c>
      <c r="G205" s="963">
        <v>11</v>
      </c>
      <c r="H205" s="963"/>
      <c r="I205" s="254"/>
      <c r="J205" s="963"/>
      <c r="K205" s="963"/>
      <c r="L205" s="963"/>
      <c r="M205" s="963">
        <v>11</v>
      </c>
      <c r="N205" s="963"/>
      <c r="O205" s="963"/>
      <c r="P205" s="888"/>
      <c r="Q205" s="888"/>
      <c r="R205" s="888"/>
      <c r="S205" s="888"/>
      <c r="T205" s="888"/>
      <c r="U205" s="888"/>
      <c r="V205" s="888"/>
      <c r="W205" s="888"/>
      <c r="X205" s="888"/>
      <c r="Y205" s="888"/>
      <c r="Z205" s="684"/>
    </row>
    <row r="206" spans="1:26" ht="15.75">
      <c r="A206" s="976"/>
      <c r="B206" s="976"/>
      <c r="C206" s="976"/>
      <c r="D206" s="928"/>
      <c r="E206" s="928"/>
      <c r="F206" s="771">
        <v>2013</v>
      </c>
      <c r="G206" s="963">
        <v>12</v>
      </c>
      <c r="H206" s="963"/>
      <c r="I206" s="254"/>
      <c r="J206" s="963"/>
      <c r="K206" s="963"/>
      <c r="L206" s="963"/>
      <c r="M206" s="963">
        <v>12</v>
      </c>
      <c r="N206" s="963"/>
      <c r="O206" s="963"/>
      <c r="P206" s="772"/>
      <c r="Q206" s="772"/>
      <c r="R206" s="772"/>
      <c r="S206" s="772"/>
      <c r="T206" s="888"/>
      <c r="U206" s="888"/>
      <c r="V206" s="888"/>
      <c r="W206" s="888"/>
      <c r="X206" s="888"/>
      <c r="Y206" s="888"/>
      <c r="Z206" s="684"/>
    </row>
    <row r="207" spans="1:26" ht="15" customHeight="1">
      <c r="A207" s="909" t="s">
        <v>1296</v>
      </c>
      <c r="B207" s="909"/>
      <c r="C207" s="909"/>
      <c r="D207" s="909"/>
      <c r="E207" s="909"/>
      <c r="F207" s="909"/>
      <c r="G207" s="909"/>
      <c r="H207" s="909"/>
      <c r="I207" s="909"/>
      <c r="J207" s="909"/>
      <c r="K207" s="909"/>
      <c r="L207" s="909"/>
      <c r="M207" s="909"/>
      <c r="N207" s="909"/>
      <c r="O207" s="909"/>
      <c r="P207" s="909"/>
      <c r="Q207" s="909"/>
      <c r="R207" s="909"/>
      <c r="S207" s="909"/>
      <c r="T207" s="909"/>
      <c r="U207" s="909"/>
      <c r="V207" s="909"/>
      <c r="W207" s="909"/>
      <c r="X207" s="909"/>
      <c r="Y207" s="909"/>
      <c r="Z207" s="968"/>
    </row>
    <row r="208" spans="1:26" ht="15.75" customHeight="1">
      <c r="A208" s="909"/>
      <c r="B208" s="909"/>
      <c r="C208" s="909"/>
      <c r="D208" s="909"/>
      <c r="E208" s="909"/>
      <c r="F208" s="909"/>
      <c r="G208" s="909"/>
      <c r="H208" s="909"/>
      <c r="I208" s="909"/>
      <c r="J208" s="909"/>
      <c r="K208" s="909"/>
      <c r="L208" s="909"/>
      <c r="M208" s="909"/>
      <c r="N208" s="909"/>
      <c r="O208" s="909"/>
      <c r="P208" s="909"/>
      <c r="Q208" s="909"/>
      <c r="R208" s="909"/>
      <c r="S208" s="909"/>
      <c r="T208" s="909"/>
      <c r="U208" s="909"/>
      <c r="V208" s="909"/>
      <c r="W208" s="909"/>
      <c r="X208" s="909"/>
      <c r="Y208" s="909"/>
      <c r="Z208" s="968"/>
    </row>
    <row r="209" spans="1:26" ht="30" customHeight="1">
      <c r="A209" s="925" t="s">
        <v>2076</v>
      </c>
      <c r="B209" s="925"/>
      <c r="C209" s="925"/>
      <c r="D209" s="925" t="s">
        <v>2077</v>
      </c>
      <c r="E209" s="925"/>
      <c r="F209" s="771">
        <v>2011</v>
      </c>
      <c r="G209" s="963">
        <v>2118</v>
      </c>
      <c r="H209" s="963"/>
      <c r="I209" s="280">
        <v>1000</v>
      </c>
      <c r="J209" s="963">
        <v>818</v>
      </c>
      <c r="K209" s="963"/>
      <c r="L209" s="963"/>
      <c r="M209" s="963">
        <v>300</v>
      </c>
      <c r="N209" s="963"/>
      <c r="O209" s="963"/>
      <c r="P209" s="772"/>
      <c r="Q209" s="772"/>
      <c r="R209" s="772"/>
      <c r="S209" s="772"/>
      <c r="T209" s="933" t="s">
        <v>2136</v>
      </c>
      <c r="U209" s="933"/>
      <c r="V209" s="933"/>
      <c r="W209" s="933"/>
      <c r="X209" s="933"/>
      <c r="Y209" s="933"/>
      <c r="Z209" s="684"/>
    </row>
    <row r="210" spans="1:26" ht="16.5" customHeight="1">
      <c r="A210" s="925"/>
      <c r="B210" s="925"/>
      <c r="C210" s="925"/>
      <c r="D210" s="925"/>
      <c r="E210" s="925"/>
      <c r="F210" s="771">
        <v>2012</v>
      </c>
      <c r="G210" s="963">
        <v>5000</v>
      </c>
      <c r="H210" s="963"/>
      <c r="I210" s="280">
        <v>3500</v>
      </c>
      <c r="J210" s="963">
        <v>900</v>
      </c>
      <c r="K210" s="963"/>
      <c r="L210" s="963"/>
      <c r="M210" s="963">
        <v>600</v>
      </c>
      <c r="N210" s="963"/>
      <c r="O210" s="963"/>
      <c r="P210" s="772"/>
      <c r="Q210" s="772"/>
      <c r="R210" s="772"/>
      <c r="S210" s="772"/>
      <c r="T210" s="933"/>
      <c r="U210" s="933"/>
      <c r="V210" s="933"/>
      <c r="W210" s="933"/>
      <c r="X210" s="933"/>
      <c r="Y210" s="933"/>
      <c r="Z210" s="684"/>
    </row>
    <row r="211" spans="1:26" ht="16.5" customHeight="1">
      <c r="A211" s="925"/>
      <c r="B211" s="925"/>
      <c r="C211" s="925"/>
      <c r="D211" s="925"/>
      <c r="E211" s="925"/>
      <c r="F211" s="771">
        <v>2013</v>
      </c>
      <c r="G211" s="963">
        <v>7100</v>
      </c>
      <c r="H211" s="963"/>
      <c r="I211" s="280">
        <v>5000</v>
      </c>
      <c r="J211" s="963">
        <v>1100</v>
      </c>
      <c r="K211" s="963"/>
      <c r="L211" s="963"/>
      <c r="M211" s="963">
        <v>1000</v>
      </c>
      <c r="N211" s="963"/>
      <c r="O211" s="963"/>
      <c r="P211" s="772"/>
      <c r="Q211" s="772"/>
      <c r="R211" s="772"/>
      <c r="S211" s="772"/>
      <c r="T211" s="933"/>
      <c r="U211" s="933"/>
      <c r="V211" s="933"/>
      <c r="W211" s="933"/>
      <c r="X211" s="933"/>
      <c r="Y211" s="933"/>
      <c r="Z211" s="684"/>
    </row>
    <row r="212" spans="1:26" ht="187.5" customHeight="1">
      <c r="A212" s="926" t="s">
        <v>2078</v>
      </c>
      <c r="B212" s="926"/>
      <c r="C212" s="926"/>
      <c r="D212" s="888" t="s">
        <v>2079</v>
      </c>
      <c r="E212" s="888"/>
      <c r="F212" s="771">
        <v>2011</v>
      </c>
      <c r="G212" s="963">
        <v>2054.8000000000002</v>
      </c>
      <c r="H212" s="963"/>
      <c r="I212" s="254"/>
      <c r="J212" s="963">
        <v>1868</v>
      </c>
      <c r="K212" s="963"/>
      <c r="L212" s="963"/>
      <c r="M212" s="963">
        <v>186.8</v>
      </c>
      <c r="N212" s="963"/>
      <c r="O212" s="963"/>
      <c r="P212" s="888"/>
      <c r="Q212" s="888"/>
      <c r="R212" s="888"/>
      <c r="S212" s="888"/>
      <c r="T212" s="933"/>
      <c r="U212" s="933"/>
      <c r="V212" s="933"/>
      <c r="W212" s="933"/>
      <c r="X212" s="933"/>
      <c r="Y212" s="933"/>
      <c r="Z212" s="684"/>
    </row>
    <row r="213" spans="1:26" ht="15.75">
      <c r="A213" s="926"/>
      <c r="B213" s="926"/>
      <c r="C213" s="926"/>
      <c r="D213" s="888"/>
      <c r="E213" s="888"/>
      <c r="F213" s="771">
        <v>2012</v>
      </c>
      <c r="G213" s="963">
        <v>2310</v>
      </c>
      <c r="H213" s="963"/>
      <c r="I213" s="254"/>
      <c r="J213" s="963">
        <v>2100</v>
      </c>
      <c r="K213" s="963"/>
      <c r="L213" s="963"/>
      <c r="M213" s="963">
        <v>210</v>
      </c>
      <c r="N213" s="963"/>
      <c r="O213" s="963"/>
      <c r="P213" s="772"/>
      <c r="Q213" s="772"/>
      <c r="R213" s="772"/>
      <c r="S213" s="772"/>
      <c r="T213" s="933"/>
      <c r="U213" s="933"/>
      <c r="V213" s="933"/>
      <c r="W213" s="933"/>
      <c r="X213" s="933"/>
      <c r="Y213" s="933"/>
      <c r="Z213" s="684"/>
    </row>
    <row r="214" spans="1:26" ht="15.75">
      <c r="A214" s="926"/>
      <c r="B214" s="926"/>
      <c r="C214" s="926"/>
      <c r="D214" s="888"/>
      <c r="E214" s="888"/>
      <c r="F214" s="771">
        <v>2013</v>
      </c>
      <c r="G214" s="963">
        <v>2640</v>
      </c>
      <c r="H214" s="963"/>
      <c r="I214" s="254"/>
      <c r="J214" s="963">
        <v>2400</v>
      </c>
      <c r="K214" s="963"/>
      <c r="L214" s="963"/>
      <c r="M214" s="963">
        <v>240</v>
      </c>
      <c r="N214" s="963"/>
      <c r="O214" s="963"/>
      <c r="P214" s="772"/>
      <c r="Q214" s="772"/>
      <c r="R214" s="772"/>
      <c r="S214" s="772"/>
      <c r="T214" s="933"/>
      <c r="U214" s="933"/>
      <c r="V214" s="933"/>
      <c r="W214" s="933"/>
      <c r="X214" s="933"/>
      <c r="Y214" s="933"/>
      <c r="Z214" s="684"/>
    </row>
    <row r="215" spans="1:26" ht="45.75" customHeight="1">
      <c r="A215" s="974" t="s">
        <v>2109</v>
      </c>
      <c r="B215" s="974"/>
      <c r="C215" s="974"/>
      <c r="D215" s="887" t="s">
        <v>2080</v>
      </c>
      <c r="E215" s="887"/>
      <c r="F215" s="771">
        <v>2011</v>
      </c>
      <c r="G215" s="963">
        <v>14668.6</v>
      </c>
      <c r="H215" s="963"/>
      <c r="I215" s="254"/>
      <c r="J215" s="963">
        <v>3374</v>
      </c>
      <c r="K215" s="963"/>
      <c r="L215" s="963"/>
      <c r="M215" s="963">
        <v>11294.6</v>
      </c>
      <c r="N215" s="963"/>
      <c r="O215" s="963"/>
      <c r="P215" s="772"/>
      <c r="Q215" s="772"/>
      <c r="R215" s="772"/>
      <c r="S215" s="772"/>
      <c r="T215" s="930" t="s">
        <v>2137</v>
      </c>
      <c r="U215" s="930"/>
      <c r="V215" s="930"/>
      <c r="W215" s="930"/>
      <c r="X215" s="930"/>
      <c r="Y215" s="930"/>
      <c r="Z215" s="684"/>
    </row>
    <row r="216" spans="1:26" ht="15.75">
      <c r="A216" s="974"/>
      <c r="B216" s="974"/>
      <c r="C216" s="974"/>
      <c r="D216" s="887"/>
      <c r="E216" s="887"/>
      <c r="F216" s="771">
        <v>2012</v>
      </c>
      <c r="G216" s="963">
        <v>6500</v>
      </c>
      <c r="H216" s="963"/>
      <c r="I216" s="254"/>
      <c r="J216" s="963">
        <v>5000</v>
      </c>
      <c r="K216" s="963"/>
      <c r="L216" s="963"/>
      <c r="M216" s="963">
        <v>1500</v>
      </c>
      <c r="N216" s="963"/>
      <c r="O216" s="963"/>
      <c r="P216" s="772"/>
      <c r="Q216" s="772"/>
      <c r="R216" s="772"/>
      <c r="S216" s="772"/>
      <c r="T216" s="930"/>
      <c r="U216" s="930"/>
      <c r="V216" s="930"/>
      <c r="W216" s="930"/>
      <c r="X216" s="930"/>
      <c r="Y216" s="930"/>
      <c r="Z216" s="684"/>
    </row>
    <row r="217" spans="1:26" ht="15.75">
      <c r="A217" s="974"/>
      <c r="B217" s="974"/>
      <c r="C217" s="974"/>
      <c r="D217" s="887"/>
      <c r="E217" s="887"/>
      <c r="F217" s="771">
        <v>2013</v>
      </c>
      <c r="G217" s="963">
        <v>9000</v>
      </c>
      <c r="H217" s="963"/>
      <c r="I217" s="254"/>
      <c r="J217" s="963">
        <v>3000</v>
      </c>
      <c r="K217" s="963"/>
      <c r="L217" s="963"/>
      <c r="M217" s="963">
        <v>6000</v>
      </c>
      <c r="N217" s="963"/>
      <c r="O217" s="963"/>
      <c r="P217" s="772"/>
      <c r="Q217" s="772"/>
      <c r="R217" s="772"/>
      <c r="S217" s="772"/>
      <c r="T217" s="930"/>
      <c r="U217" s="930"/>
      <c r="V217" s="930"/>
      <c r="W217" s="930"/>
      <c r="X217" s="930"/>
      <c r="Y217" s="930"/>
      <c r="Z217" s="684"/>
    </row>
    <row r="218" spans="1:26" ht="18.75" customHeight="1">
      <c r="A218" s="974" t="s">
        <v>2110</v>
      </c>
      <c r="B218" s="974"/>
      <c r="C218" s="974"/>
      <c r="D218" s="975"/>
      <c r="E218" s="975"/>
      <c r="F218" s="888">
        <v>2011</v>
      </c>
      <c r="G218" s="963">
        <v>1086</v>
      </c>
      <c r="H218" s="963"/>
      <c r="I218" s="963"/>
      <c r="J218" s="963">
        <v>543</v>
      </c>
      <c r="K218" s="963"/>
      <c r="L218" s="963"/>
      <c r="M218" s="963">
        <v>543</v>
      </c>
      <c r="N218" s="963"/>
      <c r="O218" s="963"/>
      <c r="P218" s="888"/>
      <c r="Q218" s="888"/>
      <c r="R218" s="888"/>
      <c r="S218" s="888"/>
      <c r="T218" s="930"/>
      <c r="U218" s="930"/>
      <c r="V218" s="930"/>
      <c r="W218" s="930"/>
      <c r="X218" s="930"/>
      <c r="Y218" s="930"/>
      <c r="Z218" s="968"/>
    </row>
    <row r="219" spans="1:26" ht="101.25" customHeight="1">
      <c r="A219" s="974"/>
      <c r="B219" s="974"/>
      <c r="C219" s="974"/>
      <c r="D219" s="975" t="s">
        <v>2081</v>
      </c>
      <c r="E219" s="975"/>
      <c r="F219" s="888"/>
      <c r="G219" s="963"/>
      <c r="H219" s="963"/>
      <c r="I219" s="963"/>
      <c r="J219" s="963"/>
      <c r="K219" s="963"/>
      <c r="L219" s="963"/>
      <c r="M219" s="963"/>
      <c r="N219" s="963"/>
      <c r="O219" s="963"/>
      <c r="P219" s="888"/>
      <c r="Q219" s="888"/>
      <c r="R219" s="888"/>
      <c r="S219" s="888"/>
      <c r="T219" s="930"/>
      <c r="U219" s="930"/>
      <c r="V219" s="930"/>
      <c r="W219" s="930"/>
      <c r="X219" s="930"/>
      <c r="Y219" s="930"/>
      <c r="Z219" s="968"/>
    </row>
    <row r="220" spans="1:26" ht="15.75">
      <c r="A220" s="974"/>
      <c r="B220" s="974"/>
      <c r="C220" s="974"/>
      <c r="D220" s="975"/>
      <c r="E220" s="975"/>
      <c r="F220" s="888"/>
      <c r="G220" s="963"/>
      <c r="H220" s="963"/>
      <c r="I220" s="963"/>
      <c r="J220" s="963"/>
      <c r="K220" s="963"/>
      <c r="L220" s="963"/>
      <c r="M220" s="963"/>
      <c r="N220" s="963"/>
      <c r="O220" s="963"/>
      <c r="P220" s="888"/>
      <c r="Q220" s="888"/>
      <c r="R220" s="888"/>
      <c r="S220" s="888"/>
      <c r="T220" s="930"/>
      <c r="U220" s="930"/>
      <c r="V220" s="930"/>
      <c r="W220" s="930"/>
      <c r="X220" s="930"/>
      <c r="Y220" s="930"/>
      <c r="Z220" s="968"/>
    </row>
    <row r="221" spans="1:26" ht="15.75">
      <c r="A221" s="974"/>
      <c r="B221" s="974"/>
      <c r="C221" s="974"/>
      <c r="D221" s="975"/>
      <c r="E221" s="975"/>
      <c r="F221" s="771">
        <v>2012</v>
      </c>
      <c r="G221" s="963">
        <v>1200</v>
      </c>
      <c r="H221" s="963"/>
      <c r="I221" s="254"/>
      <c r="J221" s="963">
        <v>600</v>
      </c>
      <c r="K221" s="963"/>
      <c r="L221" s="963"/>
      <c r="M221" s="963">
        <v>600</v>
      </c>
      <c r="N221" s="963"/>
      <c r="O221" s="963"/>
      <c r="P221" s="772"/>
      <c r="Q221" s="772"/>
      <c r="R221" s="772"/>
      <c r="S221" s="772"/>
      <c r="T221" s="930"/>
      <c r="U221" s="930"/>
      <c r="V221" s="930"/>
      <c r="W221" s="930"/>
      <c r="X221" s="930"/>
      <c r="Y221" s="930"/>
      <c r="Z221" s="684"/>
    </row>
    <row r="222" spans="1:26" ht="15.75">
      <c r="A222" s="974"/>
      <c r="B222" s="974"/>
      <c r="C222" s="974"/>
      <c r="D222" s="887"/>
      <c r="E222" s="887"/>
      <c r="F222" s="771">
        <v>2013</v>
      </c>
      <c r="G222" s="963">
        <v>1300</v>
      </c>
      <c r="H222" s="963"/>
      <c r="I222" s="254"/>
      <c r="J222" s="963">
        <v>650</v>
      </c>
      <c r="K222" s="963"/>
      <c r="L222" s="963"/>
      <c r="M222" s="963">
        <v>650</v>
      </c>
      <c r="N222" s="963"/>
      <c r="O222" s="963"/>
      <c r="P222" s="772"/>
      <c r="Q222" s="772"/>
      <c r="R222" s="772"/>
      <c r="S222" s="772"/>
      <c r="T222" s="930"/>
      <c r="U222" s="930"/>
      <c r="V222" s="930"/>
      <c r="W222" s="930"/>
      <c r="X222" s="930"/>
      <c r="Y222" s="930"/>
      <c r="Z222" s="684"/>
    </row>
    <row r="223" spans="1:26" ht="117" customHeight="1">
      <c r="A223" s="974" t="s">
        <v>2111</v>
      </c>
      <c r="B223" s="974"/>
      <c r="C223" s="974"/>
      <c r="D223" s="887" t="s">
        <v>2082</v>
      </c>
      <c r="E223" s="887"/>
      <c r="F223" s="771" t="s">
        <v>236</v>
      </c>
      <c r="G223" s="963">
        <v>2376</v>
      </c>
      <c r="H223" s="963"/>
      <c r="I223" s="254"/>
      <c r="J223" s="963">
        <v>1788</v>
      </c>
      <c r="K223" s="963"/>
      <c r="L223" s="963"/>
      <c r="M223" s="963">
        <v>588</v>
      </c>
      <c r="N223" s="963"/>
      <c r="O223" s="963"/>
      <c r="P223" s="772"/>
      <c r="Q223" s="772"/>
      <c r="R223" s="772"/>
      <c r="S223" s="772"/>
      <c r="T223" s="930" t="s">
        <v>2137</v>
      </c>
      <c r="U223" s="930"/>
      <c r="V223" s="930"/>
      <c r="W223" s="930"/>
      <c r="X223" s="930"/>
      <c r="Y223" s="930"/>
      <c r="Z223" s="684"/>
    </row>
    <row r="224" spans="1:26" ht="36.75" customHeight="1">
      <c r="A224" s="974"/>
      <c r="B224" s="974"/>
      <c r="C224" s="974"/>
      <c r="D224" s="887" t="s">
        <v>2083</v>
      </c>
      <c r="E224" s="887"/>
      <c r="F224" s="771">
        <v>2012</v>
      </c>
      <c r="G224" s="963">
        <v>2910</v>
      </c>
      <c r="H224" s="963"/>
      <c r="I224" s="254"/>
      <c r="J224" s="963">
        <v>2200</v>
      </c>
      <c r="K224" s="963"/>
      <c r="L224" s="963"/>
      <c r="M224" s="963">
        <v>710</v>
      </c>
      <c r="N224" s="963"/>
      <c r="O224" s="963"/>
      <c r="P224" s="772"/>
      <c r="Q224" s="772"/>
      <c r="R224" s="772"/>
      <c r="S224" s="772"/>
      <c r="T224" s="930"/>
      <c r="U224" s="930"/>
      <c r="V224" s="930"/>
      <c r="W224" s="930"/>
      <c r="X224" s="930"/>
      <c r="Y224" s="930"/>
      <c r="Z224" s="684"/>
    </row>
    <row r="225" spans="1:26" ht="34.5" customHeight="1">
      <c r="A225" s="974"/>
      <c r="B225" s="974"/>
      <c r="C225" s="974"/>
      <c r="D225" s="887" t="s">
        <v>2084</v>
      </c>
      <c r="E225" s="887"/>
      <c r="F225" s="771">
        <v>2013</v>
      </c>
      <c r="G225" s="963">
        <v>3450</v>
      </c>
      <c r="H225" s="963"/>
      <c r="I225" s="254"/>
      <c r="J225" s="963">
        <v>2600</v>
      </c>
      <c r="K225" s="963"/>
      <c r="L225" s="963"/>
      <c r="M225" s="963">
        <v>850</v>
      </c>
      <c r="N225" s="963"/>
      <c r="O225" s="963"/>
      <c r="P225" s="772"/>
      <c r="Q225" s="772"/>
      <c r="R225" s="772"/>
      <c r="S225" s="772"/>
      <c r="T225" s="930"/>
      <c r="U225" s="930"/>
      <c r="V225" s="930"/>
      <c r="W225" s="930"/>
      <c r="X225" s="930"/>
      <c r="Y225" s="930"/>
      <c r="Z225" s="684"/>
    </row>
    <row r="226" spans="1:26" ht="93" customHeight="1">
      <c r="A226" s="974" t="s">
        <v>2112</v>
      </c>
      <c r="B226" s="974"/>
      <c r="C226" s="974"/>
      <c r="D226" s="887" t="s">
        <v>2085</v>
      </c>
      <c r="E226" s="887"/>
      <c r="F226" s="771">
        <v>2011</v>
      </c>
      <c r="G226" s="963">
        <v>800</v>
      </c>
      <c r="H226" s="963"/>
      <c r="I226" s="254"/>
      <c r="J226" s="963">
        <v>500</v>
      </c>
      <c r="K226" s="963"/>
      <c r="L226" s="963"/>
      <c r="M226" s="963">
        <v>300</v>
      </c>
      <c r="N226" s="963"/>
      <c r="O226" s="963"/>
      <c r="P226" s="772"/>
      <c r="Q226" s="772"/>
      <c r="R226" s="772"/>
      <c r="S226" s="772"/>
      <c r="T226" s="930"/>
      <c r="U226" s="930"/>
      <c r="V226" s="930"/>
      <c r="W226" s="930"/>
      <c r="X226" s="930"/>
      <c r="Y226" s="930"/>
      <c r="Z226" s="684"/>
    </row>
    <row r="227" spans="1:26" ht="15.75">
      <c r="A227" s="974"/>
      <c r="B227" s="974"/>
      <c r="C227" s="974"/>
      <c r="D227" s="887"/>
      <c r="E227" s="887"/>
      <c r="F227" s="771">
        <v>2012</v>
      </c>
      <c r="G227" s="963">
        <v>2600</v>
      </c>
      <c r="H227" s="963"/>
      <c r="I227" s="280">
        <v>1500</v>
      </c>
      <c r="J227" s="963">
        <v>600</v>
      </c>
      <c r="K227" s="963"/>
      <c r="L227" s="963"/>
      <c r="M227" s="963">
        <v>500</v>
      </c>
      <c r="N227" s="963"/>
      <c r="O227" s="963"/>
      <c r="P227" s="888"/>
      <c r="Q227" s="888"/>
      <c r="R227" s="888"/>
      <c r="S227" s="888"/>
      <c r="T227" s="930"/>
      <c r="U227" s="930"/>
      <c r="V227" s="930"/>
      <c r="W227" s="930"/>
      <c r="X227" s="930"/>
      <c r="Y227" s="930"/>
      <c r="Z227" s="684"/>
    </row>
    <row r="228" spans="1:26" ht="15.75">
      <c r="A228" s="974"/>
      <c r="B228" s="974"/>
      <c r="C228" s="974"/>
      <c r="D228" s="887"/>
      <c r="E228" s="887"/>
      <c r="F228" s="771">
        <v>2013</v>
      </c>
      <c r="G228" s="963">
        <v>3400</v>
      </c>
      <c r="H228" s="963"/>
      <c r="I228" s="280">
        <v>2000</v>
      </c>
      <c r="J228" s="963">
        <v>700</v>
      </c>
      <c r="K228" s="963"/>
      <c r="L228" s="963"/>
      <c r="M228" s="963">
        <v>700</v>
      </c>
      <c r="N228" s="963"/>
      <c r="O228" s="963"/>
      <c r="P228" s="772"/>
      <c r="Q228" s="772"/>
      <c r="R228" s="772"/>
      <c r="S228" s="772"/>
      <c r="T228" s="930"/>
      <c r="U228" s="930"/>
      <c r="V228" s="930"/>
      <c r="W228" s="930"/>
      <c r="X228" s="930"/>
      <c r="Y228" s="930"/>
      <c r="Z228" s="684"/>
    </row>
    <row r="229" spans="1:26" ht="63" customHeight="1">
      <c r="A229" s="974" t="s">
        <v>2113</v>
      </c>
      <c r="B229" s="974"/>
      <c r="C229" s="974"/>
      <c r="D229" s="887" t="s">
        <v>2086</v>
      </c>
      <c r="E229" s="887"/>
      <c r="F229" s="771">
        <v>2012</v>
      </c>
      <c r="G229" s="963">
        <v>18473.7</v>
      </c>
      <c r="H229" s="963"/>
      <c r="I229" s="254"/>
      <c r="J229" s="963"/>
      <c r="K229" s="963"/>
      <c r="L229" s="963"/>
      <c r="M229" s="963">
        <v>18473.7</v>
      </c>
      <c r="N229" s="963"/>
      <c r="O229" s="963"/>
      <c r="P229" s="772"/>
      <c r="Q229" s="772"/>
      <c r="R229" s="772"/>
      <c r="S229" s="772"/>
      <c r="T229" s="930"/>
      <c r="U229" s="930"/>
      <c r="V229" s="930"/>
      <c r="W229" s="930"/>
      <c r="X229" s="930"/>
      <c r="Y229" s="930"/>
      <c r="Z229" s="684"/>
    </row>
    <row r="230" spans="1:26">
      <c r="N230" s="329"/>
    </row>
  </sheetData>
  <mergeCells count="701">
    <mergeCell ref="D224:E224"/>
    <mergeCell ref="D225:E225"/>
    <mergeCell ref="G223:H223"/>
    <mergeCell ref="G76:H77"/>
    <mergeCell ref="I76:I77"/>
    <mergeCell ref="J76:L77"/>
    <mergeCell ref="F78:F82"/>
    <mergeCell ref="G78:H82"/>
    <mergeCell ref="I78:I82"/>
    <mergeCell ref="J78:L82"/>
    <mergeCell ref="G225:H225"/>
    <mergeCell ref="G221:H221"/>
    <mergeCell ref="J221:L221"/>
    <mergeCell ref="G222:H222"/>
    <mergeCell ref="J222:L222"/>
    <mergeCell ref="G198:H198"/>
    <mergeCell ref="J198:L198"/>
    <mergeCell ref="G200:H200"/>
    <mergeCell ref="J200:L200"/>
    <mergeCell ref="G204:H204"/>
    <mergeCell ref="J204:L204"/>
    <mergeCell ref="G206:H206"/>
    <mergeCell ref="J206:L206"/>
    <mergeCell ref="J202:L202"/>
    <mergeCell ref="M78:O82"/>
    <mergeCell ref="A212:C214"/>
    <mergeCell ref="D198:E200"/>
    <mergeCell ref="D201:E203"/>
    <mergeCell ref="D204:E206"/>
    <mergeCell ref="A198:C200"/>
    <mergeCell ref="A201:C203"/>
    <mergeCell ref="A204:C206"/>
    <mergeCell ref="F83:F87"/>
    <mergeCell ref="G83:H87"/>
    <mergeCell ref="I83:I87"/>
    <mergeCell ref="J83:L87"/>
    <mergeCell ref="D212:E214"/>
    <mergeCell ref="G213:H213"/>
    <mergeCell ref="J213:L213"/>
    <mergeCell ref="G212:H212"/>
    <mergeCell ref="J212:L212"/>
    <mergeCell ref="G214:H214"/>
    <mergeCell ref="J214:L214"/>
    <mergeCell ref="M203:O203"/>
    <mergeCell ref="M204:O204"/>
    <mergeCell ref="M205:O205"/>
    <mergeCell ref="M206:O206"/>
    <mergeCell ref="J199:L199"/>
    <mergeCell ref="M10:O10"/>
    <mergeCell ref="M11:O11"/>
    <mergeCell ref="M12:O12"/>
    <mergeCell ref="P7:S7"/>
    <mergeCell ref="P8:S8"/>
    <mergeCell ref="P9:S9"/>
    <mergeCell ref="P10:S10"/>
    <mergeCell ref="P11:S11"/>
    <mergeCell ref="P12:S12"/>
    <mergeCell ref="A1:O1"/>
    <mergeCell ref="A229:C229"/>
    <mergeCell ref="D229:E229"/>
    <mergeCell ref="G229:H229"/>
    <mergeCell ref="J229:L229"/>
    <mergeCell ref="G227:H227"/>
    <mergeCell ref="J227:L227"/>
    <mergeCell ref="G228:H228"/>
    <mergeCell ref="J228:L228"/>
    <mergeCell ref="J225:L225"/>
    <mergeCell ref="A226:C228"/>
    <mergeCell ref="D226:E228"/>
    <mergeCell ref="G226:H226"/>
    <mergeCell ref="J226:L226"/>
    <mergeCell ref="J223:L223"/>
    <mergeCell ref="G224:H224"/>
    <mergeCell ref="J224:L224"/>
    <mergeCell ref="A223:C225"/>
    <mergeCell ref="D223:E223"/>
    <mergeCell ref="G11:H11"/>
    <mergeCell ref="G12:H12"/>
    <mergeCell ref="G8:H8"/>
    <mergeCell ref="J7:L7"/>
    <mergeCell ref="J8:L8"/>
    <mergeCell ref="Z218:Z220"/>
    <mergeCell ref="F218:F220"/>
    <mergeCell ref="G218:H220"/>
    <mergeCell ref="I218:I220"/>
    <mergeCell ref="J218:L220"/>
    <mergeCell ref="M223:O223"/>
    <mergeCell ref="M224:O224"/>
    <mergeCell ref="M225:O225"/>
    <mergeCell ref="T223:Y229"/>
    <mergeCell ref="M226:O226"/>
    <mergeCell ref="M227:O227"/>
    <mergeCell ref="M228:O228"/>
    <mergeCell ref="M229:O229"/>
    <mergeCell ref="P227:S227"/>
    <mergeCell ref="A218:C222"/>
    <mergeCell ref="D218:E218"/>
    <mergeCell ref="D219:E219"/>
    <mergeCell ref="D220:E220"/>
    <mergeCell ref="D221:E221"/>
    <mergeCell ref="D222:E222"/>
    <mergeCell ref="G216:H216"/>
    <mergeCell ref="J216:L216"/>
    <mergeCell ref="G217:H217"/>
    <mergeCell ref="J217:L217"/>
    <mergeCell ref="A215:C217"/>
    <mergeCell ref="D215:E217"/>
    <mergeCell ref="G215:H215"/>
    <mergeCell ref="J215:L215"/>
    <mergeCell ref="Z207:Z208"/>
    <mergeCell ref="A209:C211"/>
    <mergeCell ref="D209:E211"/>
    <mergeCell ref="G209:H209"/>
    <mergeCell ref="J209:L209"/>
    <mergeCell ref="G205:H205"/>
    <mergeCell ref="J205:L205"/>
    <mergeCell ref="G210:H210"/>
    <mergeCell ref="J210:L210"/>
    <mergeCell ref="G211:H211"/>
    <mergeCell ref="J211:L211"/>
    <mergeCell ref="A207:Y208"/>
    <mergeCell ref="T195:Y206"/>
    <mergeCell ref="M196:O196"/>
    <mergeCell ref="M197:O197"/>
    <mergeCell ref="M198:O198"/>
    <mergeCell ref="M199:O199"/>
    <mergeCell ref="M200:O200"/>
    <mergeCell ref="M201:O201"/>
    <mergeCell ref="M202:O202"/>
    <mergeCell ref="G201:H201"/>
    <mergeCell ref="J201:L201"/>
    <mergeCell ref="G202:H202"/>
    <mergeCell ref="G199:H199"/>
    <mergeCell ref="G203:H203"/>
    <mergeCell ref="J203:L203"/>
    <mergeCell ref="J196:L196"/>
    <mergeCell ref="G197:H197"/>
    <mergeCell ref="J197:L197"/>
    <mergeCell ref="A195:C197"/>
    <mergeCell ref="D195:E197"/>
    <mergeCell ref="G195:H195"/>
    <mergeCell ref="J195:L195"/>
    <mergeCell ref="G196:H196"/>
    <mergeCell ref="M195:O195"/>
    <mergeCell ref="T176:Y194"/>
    <mergeCell ref="J193:L193"/>
    <mergeCell ref="G194:H194"/>
    <mergeCell ref="J194:L194"/>
    <mergeCell ref="A192:C194"/>
    <mergeCell ref="D192:E194"/>
    <mergeCell ref="G192:H192"/>
    <mergeCell ref="J192:L192"/>
    <mergeCell ref="G193:H193"/>
    <mergeCell ref="M192:O192"/>
    <mergeCell ref="M193:O193"/>
    <mergeCell ref="M194:O194"/>
    <mergeCell ref="G190:H190"/>
    <mergeCell ref="J190:L190"/>
    <mergeCell ref="A189:C191"/>
    <mergeCell ref="D189:E191"/>
    <mergeCell ref="G189:H189"/>
    <mergeCell ref="J189:L189"/>
    <mergeCell ref="G191:H191"/>
    <mergeCell ref="J191:L191"/>
    <mergeCell ref="M189:O189"/>
    <mergeCell ref="M190:O190"/>
    <mergeCell ref="M191:O191"/>
    <mergeCell ref="M185:O185"/>
    <mergeCell ref="M186:O186"/>
    <mergeCell ref="M187:O187"/>
    <mergeCell ref="A188:E188"/>
    <mergeCell ref="G188:H188"/>
    <mergeCell ref="J188:L188"/>
    <mergeCell ref="J186:L186"/>
    <mergeCell ref="G187:H187"/>
    <mergeCell ref="J187:L187"/>
    <mergeCell ref="M188:O188"/>
    <mergeCell ref="A179:C181"/>
    <mergeCell ref="D179:E181"/>
    <mergeCell ref="G179:H179"/>
    <mergeCell ref="J179:L179"/>
    <mergeCell ref="G180:H180"/>
    <mergeCell ref="A185:C187"/>
    <mergeCell ref="D185:E187"/>
    <mergeCell ref="G185:H185"/>
    <mergeCell ref="J185:L185"/>
    <mergeCell ref="G186:H186"/>
    <mergeCell ref="G183:H183"/>
    <mergeCell ref="J183:L183"/>
    <mergeCell ref="A182:C184"/>
    <mergeCell ref="D182:E184"/>
    <mergeCell ref="G182:H182"/>
    <mergeCell ref="J182:L182"/>
    <mergeCell ref="G184:H184"/>
    <mergeCell ref="J184:L184"/>
    <mergeCell ref="M179:O179"/>
    <mergeCell ref="M180:O180"/>
    <mergeCell ref="M181:O181"/>
    <mergeCell ref="M182:O182"/>
    <mergeCell ref="M183:O183"/>
    <mergeCell ref="M184:O184"/>
    <mergeCell ref="J180:L180"/>
    <mergeCell ref="G181:H181"/>
    <mergeCell ref="J181:L181"/>
    <mergeCell ref="G177:H177"/>
    <mergeCell ref="J177:L177"/>
    <mergeCell ref="G178:H178"/>
    <mergeCell ref="J178:L178"/>
    <mergeCell ref="A176:C178"/>
    <mergeCell ref="D176:E178"/>
    <mergeCell ref="G176:H176"/>
    <mergeCell ref="J176:L176"/>
    <mergeCell ref="M176:O176"/>
    <mergeCell ref="M177:O177"/>
    <mergeCell ref="M178:O178"/>
    <mergeCell ref="G172:H172"/>
    <mergeCell ref="J172:L172"/>
    <mergeCell ref="A171:C174"/>
    <mergeCell ref="D171:E174"/>
    <mergeCell ref="G171:H171"/>
    <mergeCell ref="J171:L171"/>
    <mergeCell ref="G173:H173"/>
    <mergeCell ref="J173:L173"/>
    <mergeCell ref="A175:E175"/>
    <mergeCell ref="G175:H175"/>
    <mergeCell ref="J175:L175"/>
    <mergeCell ref="G174:H174"/>
    <mergeCell ref="J174:L174"/>
    <mergeCell ref="J169:L169"/>
    <mergeCell ref="G170:H170"/>
    <mergeCell ref="J170:L170"/>
    <mergeCell ref="A167:Y167"/>
    <mergeCell ref="A168:C170"/>
    <mergeCell ref="D168:E170"/>
    <mergeCell ref="G168:H168"/>
    <mergeCell ref="J168:L168"/>
    <mergeCell ref="G169:H169"/>
    <mergeCell ref="M162:O162"/>
    <mergeCell ref="P162:S162"/>
    <mergeCell ref="T162:Y162"/>
    <mergeCell ref="J165:L165"/>
    <mergeCell ref="G166:H166"/>
    <mergeCell ref="J166:L166"/>
    <mergeCell ref="A163:Y163"/>
    <mergeCell ref="A164:C166"/>
    <mergeCell ref="D164:E166"/>
    <mergeCell ref="G164:H164"/>
    <mergeCell ref="J164:L164"/>
    <mergeCell ref="G165:H165"/>
    <mergeCell ref="M164:O164"/>
    <mergeCell ref="M165:O165"/>
    <mergeCell ref="M166:O166"/>
    <mergeCell ref="P164:S164"/>
    <mergeCell ref="P165:S165"/>
    <mergeCell ref="P166:S166"/>
    <mergeCell ref="T164:Y164"/>
    <mergeCell ref="T165:Y165"/>
    <mergeCell ref="A162:C162"/>
    <mergeCell ref="D162:E162"/>
    <mergeCell ref="G162:H162"/>
    <mergeCell ref="J162:L162"/>
    <mergeCell ref="F158:F160"/>
    <mergeCell ref="G158:H160"/>
    <mergeCell ref="I158:I160"/>
    <mergeCell ref="J158:L160"/>
    <mergeCell ref="A155:D157"/>
    <mergeCell ref="F155:F157"/>
    <mergeCell ref="G155:H157"/>
    <mergeCell ref="I155:I157"/>
    <mergeCell ref="J155:L157"/>
    <mergeCell ref="M155:O157"/>
    <mergeCell ref="P155:S157"/>
    <mergeCell ref="T155:Y157"/>
    <mergeCell ref="A161:Y161"/>
    <mergeCell ref="M158:O160"/>
    <mergeCell ref="P158:S160"/>
    <mergeCell ref="T158:Y160"/>
    <mergeCell ref="G153:H153"/>
    <mergeCell ref="J153:L153"/>
    <mergeCell ref="G154:H154"/>
    <mergeCell ref="J154:L154"/>
    <mergeCell ref="A149:D154"/>
    <mergeCell ref="F149:F152"/>
    <mergeCell ref="G149:H152"/>
    <mergeCell ref="I149:I152"/>
    <mergeCell ref="J149:L152"/>
    <mergeCell ref="M149:O152"/>
    <mergeCell ref="T149:Y154"/>
    <mergeCell ref="P149:S152"/>
    <mergeCell ref="P153:S153"/>
    <mergeCell ref="P154:S154"/>
    <mergeCell ref="M153:O153"/>
    <mergeCell ref="M154:O154"/>
    <mergeCell ref="A158:D160"/>
    <mergeCell ref="Z145:Z148"/>
    <mergeCell ref="Z140:Z141"/>
    <mergeCell ref="A142:D144"/>
    <mergeCell ref="F142:F144"/>
    <mergeCell ref="G142:H144"/>
    <mergeCell ref="I142:I144"/>
    <mergeCell ref="Z142:Z144"/>
    <mergeCell ref="A140:D141"/>
    <mergeCell ref="F140:F141"/>
    <mergeCell ref="G140:H141"/>
    <mergeCell ref="I140:I141"/>
    <mergeCell ref="A145:D148"/>
    <mergeCell ref="F145:F148"/>
    <mergeCell ref="M140:O141"/>
    <mergeCell ref="A139:D139"/>
    <mergeCell ref="G139:H139"/>
    <mergeCell ref="G137:H137"/>
    <mergeCell ref="G138:H138"/>
    <mergeCell ref="J139:L139"/>
    <mergeCell ref="J140:L141"/>
    <mergeCell ref="J142:L144"/>
    <mergeCell ref="J145:L148"/>
    <mergeCell ref="G145:H148"/>
    <mergeCell ref="I145:I148"/>
    <mergeCell ref="A123:D125"/>
    <mergeCell ref="F123:F125"/>
    <mergeCell ref="G123:H125"/>
    <mergeCell ref="I123:I125"/>
    <mergeCell ref="J122:L122"/>
    <mergeCell ref="J123:L125"/>
    <mergeCell ref="Z123:Z125"/>
    <mergeCell ref="A126:D138"/>
    <mergeCell ref="F126:F136"/>
    <mergeCell ref="G126:H136"/>
    <mergeCell ref="I126:I136"/>
    <mergeCell ref="Z126:Z136"/>
    <mergeCell ref="P137:S138"/>
    <mergeCell ref="M137:O137"/>
    <mergeCell ref="M138:O138"/>
    <mergeCell ref="P123:S125"/>
    <mergeCell ref="T123:Y125"/>
    <mergeCell ref="M126:O136"/>
    <mergeCell ref="P126:S136"/>
    <mergeCell ref="T126:Y136"/>
    <mergeCell ref="T137:Y148"/>
    <mergeCell ref="M145:O148"/>
    <mergeCell ref="P145:S148"/>
    <mergeCell ref="M139:O139"/>
    <mergeCell ref="G121:H121"/>
    <mergeCell ref="A116:D122"/>
    <mergeCell ref="F116:F120"/>
    <mergeCell ref="G116:H120"/>
    <mergeCell ref="I116:I120"/>
    <mergeCell ref="G122:H122"/>
    <mergeCell ref="Z112:Z115"/>
    <mergeCell ref="G114:H114"/>
    <mergeCell ref="G115:H115"/>
    <mergeCell ref="J116:L120"/>
    <mergeCell ref="M116:O120"/>
    <mergeCell ref="P116:S120"/>
    <mergeCell ref="J121:L121"/>
    <mergeCell ref="A112:D115"/>
    <mergeCell ref="T112:Y120"/>
    <mergeCell ref="P112:S113"/>
    <mergeCell ref="P114:S114"/>
    <mergeCell ref="P115:S115"/>
    <mergeCell ref="Z116:Z120"/>
    <mergeCell ref="T121:Y122"/>
    <mergeCell ref="T88:Y111"/>
    <mergeCell ref="Z88:Z109"/>
    <mergeCell ref="G110:H110"/>
    <mergeCell ref="J110:L110"/>
    <mergeCell ref="G111:H111"/>
    <mergeCell ref="A88:D111"/>
    <mergeCell ref="F88:F109"/>
    <mergeCell ref="G88:H109"/>
    <mergeCell ref="I88:I109"/>
    <mergeCell ref="J88:L109"/>
    <mergeCell ref="M66:O66"/>
    <mergeCell ref="M67:O73"/>
    <mergeCell ref="M74:O74"/>
    <mergeCell ref="M75:O75"/>
    <mergeCell ref="M76:O77"/>
    <mergeCell ref="T83:Y87"/>
    <mergeCell ref="Z83:Z87"/>
    <mergeCell ref="A83:D87"/>
    <mergeCell ref="Z76:Z82"/>
    <mergeCell ref="G75:H75"/>
    <mergeCell ref="J75:L75"/>
    <mergeCell ref="Z67:Z73"/>
    <mergeCell ref="G74:H74"/>
    <mergeCell ref="J74:L74"/>
    <mergeCell ref="T75:Y75"/>
    <mergeCell ref="T76:Y76"/>
    <mergeCell ref="T77:Y77"/>
    <mergeCell ref="T78:Y82"/>
    <mergeCell ref="T69:Y69"/>
    <mergeCell ref="T70:Y70"/>
    <mergeCell ref="T71:Y71"/>
    <mergeCell ref="T72:Y72"/>
    <mergeCell ref="T73:Y73"/>
    <mergeCell ref="F76:F77"/>
    <mergeCell ref="G66:H66"/>
    <mergeCell ref="J66:L66"/>
    <mergeCell ref="A67:D75"/>
    <mergeCell ref="F67:F73"/>
    <mergeCell ref="G67:H73"/>
    <mergeCell ref="I67:I73"/>
    <mergeCell ref="J67:L73"/>
    <mergeCell ref="A59:D66"/>
    <mergeCell ref="F59:F64"/>
    <mergeCell ref="Z59:Z64"/>
    <mergeCell ref="G65:H65"/>
    <mergeCell ref="J65:L65"/>
    <mergeCell ref="G58:H58"/>
    <mergeCell ref="J58:L58"/>
    <mergeCell ref="G59:H64"/>
    <mergeCell ref="I59:I64"/>
    <mergeCell ref="J59:L64"/>
    <mergeCell ref="M59:O64"/>
    <mergeCell ref="M65:O65"/>
    <mergeCell ref="P58:S58"/>
    <mergeCell ref="P59:S59"/>
    <mergeCell ref="P60:S60"/>
    <mergeCell ref="P61:S61"/>
    <mergeCell ref="P62:S62"/>
    <mergeCell ref="P63:S63"/>
    <mergeCell ref="P64:S64"/>
    <mergeCell ref="P65:S65"/>
    <mergeCell ref="Z52:Z56"/>
    <mergeCell ref="G57:H57"/>
    <mergeCell ref="J57:L57"/>
    <mergeCell ref="G51:H51"/>
    <mergeCell ref="J51:L51"/>
    <mergeCell ref="T51:Y51"/>
    <mergeCell ref="T52:Y52"/>
    <mergeCell ref="T53:Y53"/>
    <mergeCell ref="T54:Y54"/>
    <mergeCell ref="T55:Y55"/>
    <mergeCell ref="T56:Y56"/>
    <mergeCell ref="A49:D51"/>
    <mergeCell ref="G49:H49"/>
    <mergeCell ref="J49:L49"/>
    <mergeCell ref="M51:O51"/>
    <mergeCell ref="A52:D58"/>
    <mergeCell ref="F52:F56"/>
    <mergeCell ref="G52:H56"/>
    <mergeCell ref="I52:I56"/>
    <mergeCell ref="J52:L56"/>
    <mergeCell ref="G50:H50"/>
    <mergeCell ref="J50:L50"/>
    <mergeCell ref="M52:O56"/>
    <mergeCell ref="M57:O57"/>
    <mergeCell ref="M58:O58"/>
    <mergeCell ref="A45:D48"/>
    <mergeCell ref="F45:F46"/>
    <mergeCell ref="G45:H46"/>
    <mergeCell ref="I45:I46"/>
    <mergeCell ref="J45:L46"/>
    <mergeCell ref="T45:Y45"/>
    <mergeCell ref="T46:Y46"/>
    <mergeCell ref="T47:Y47"/>
    <mergeCell ref="T48:Y48"/>
    <mergeCell ref="G48:H48"/>
    <mergeCell ref="J48:L48"/>
    <mergeCell ref="P47:S47"/>
    <mergeCell ref="P48:S48"/>
    <mergeCell ref="T74:Y74"/>
    <mergeCell ref="T63:Y63"/>
    <mergeCell ref="T64:Y64"/>
    <mergeCell ref="T65:Y65"/>
    <mergeCell ref="T66:Y66"/>
    <mergeCell ref="T67:Y67"/>
    <mergeCell ref="T68:Y68"/>
    <mergeCell ref="T57:Y57"/>
    <mergeCell ref="T58:Y58"/>
    <mergeCell ref="T59:Y59"/>
    <mergeCell ref="T60:Y60"/>
    <mergeCell ref="T61:Y61"/>
    <mergeCell ref="T62:Y62"/>
    <mergeCell ref="M38:O41"/>
    <mergeCell ref="M42:O43"/>
    <mergeCell ref="T49:Y49"/>
    <mergeCell ref="T50:Y50"/>
    <mergeCell ref="G44:H44"/>
    <mergeCell ref="J44:L44"/>
    <mergeCell ref="T44:Y44"/>
    <mergeCell ref="Z38:Z41"/>
    <mergeCell ref="M44:O44"/>
    <mergeCell ref="M45:O46"/>
    <mergeCell ref="M47:O47"/>
    <mergeCell ref="M48:O48"/>
    <mergeCell ref="M49:O49"/>
    <mergeCell ref="M50:O50"/>
    <mergeCell ref="Z45:Z46"/>
    <mergeCell ref="G47:H47"/>
    <mergeCell ref="J47:L47"/>
    <mergeCell ref="P40:S40"/>
    <mergeCell ref="P41:S41"/>
    <mergeCell ref="P42:S42"/>
    <mergeCell ref="P43:S43"/>
    <mergeCell ref="P44:S44"/>
    <mergeCell ref="P45:S45"/>
    <mergeCell ref="P46:S46"/>
    <mergeCell ref="A38:D44"/>
    <mergeCell ref="F38:F41"/>
    <mergeCell ref="G38:H41"/>
    <mergeCell ref="I38:I41"/>
    <mergeCell ref="J38:L41"/>
    <mergeCell ref="T42:Y42"/>
    <mergeCell ref="T43:Y43"/>
    <mergeCell ref="Z31:Z35"/>
    <mergeCell ref="G36:H36"/>
    <mergeCell ref="J36:L36"/>
    <mergeCell ref="G37:H37"/>
    <mergeCell ref="T36:Y36"/>
    <mergeCell ref="T37:Y37"/>
    <mergeCell ref="T38:Y38"/>
    <mergeCell ref="T39:Y39"/>
    <mergeCell ref="T40:Y40"/>
    <mergeCell ref="T41:Y41"/>
    <mergeCell ref="J31:L35"/>
    <mergeCell ref="T31:Y31"/>
    <mergeCell ref="F42:F43"/>
    <mergeCell ref="G42:H43"/>
    <mergeCell ref="I42:I43"/>
    <mergeCell ref="J42:L43"/>
    <mergeCell ref="Z42:Z43"/>
    <mergeCell ref="T32:Y32"/>
    <mergeCell ref="T33:Y33"/>
    <mergeCell ref="T34:Y34"/>
    <mergeCell ref="T35:Y35"/>
    <mergeCell ref="A31:D37"/>
    <mergeCell ref="J29:L29"/>
    <mergeCell ref="M29:O29"/>
    <mergeCell ref="P29:S29"/>
    <mergeCell ref="E31:E37"/>
    <mergeCell ref="F31:F35"/>
    <mergeCell ref="G31:H35"/>
    <mergeCell ref="I31:I35"/>
    <mergeCell ref="A27:D29"/>
    <mergeCell ref="M31:O35"/>
    <mergeCell ref="A30:Y30"/>
    <mergeCell ref="M36:O36"/>
    <mergeCell ref="M37:O37"/>
    <mergeCell ref="J37:L37"/>
    <mergeCell ref="T27:Y27"/>
    <mergeCell ref="T28:Y28"/>
    <mergeCell ref="T29:Y29"/>
    <mergeCell ref="G28:H28"/>
    <mergeCell ref="J28:L28"/>
    <mergeCell ref="M28:O28"/>
    <mergeCell ref="P28:S28"/>
    <mergeCell ref="G29:H29"/>
    <mergeCell ref="J26:L26"/>
    <mergeCell ref="M26:O26"/>
    <mergeCell ref="P26:S26"/>
    <mergeCell ref="G27:H27"/>
    <mergeCell ref="J27:L27"/>
    <mergeCell ref="M27:O27"/>
    <mergeCell ref="P27:S27"/>
    <mergeCell ref="A24:D26"/>
    <mergeCell ref="G24:H24"/>
    <mergeCell ref="J24:L24"/>
    <mergeCell ref="M24:O24"/>
    <mergeCell ref="P21:S22"/>
    <mergeCell ref="Z21:Z22"/>
    <mergeCell ref="G23:H23"/>
    <mergeCell ref="J23:L23"/>
    <mergeCell ref="M23:O23"/>
    <mergeCell ref="P23:S23"/>
    <mergeCell ref="T21:Y21"/>
    <mergeCell ref="T22:Y22"/>
    <mergeCell ref="T23:Y23"/>
    <mergeCell ref="P24:S24"/>
    <mergeCell ref="T24:Y24"/>
    <mergeCell ref="T25:Y25"/>
    <mergeCell ref="T26:Y26"/>
    <mergeCell ref="G25:H25"/>
    <mergeCell ref="J25:L25"/>
    <mergeCell ref="M25:O25"/>
    <mergeCell ref="P25:S25"/>
    <mergeCell ref="G26:H26"/>
    <mergeCell ref="G16:H20"/>
    <mergeCell ref="I16:I20"/>
    <mergeCell ref="J16:L20"/>
    <mergeCell ref="M16:O20"/>
    <mergeCell ref="Z16:Z20"/>
    <mergeCell ref="F21:F22"/>
    <mergeCell ref="G21:H22"/>
    <mergeCell ref="I21:I22"/>
    <mergeCell ref="J21:L22"/>
    <mergeCell ref="M21:O22"/>
    <mergeCell ref="P16:S20"/>
    <mergeCell ref="T16:Y16"/>
    <mergeCell ref="T17:Y17"/>
    <mergeCell ref="T18:Y18"/>
    <mergeCell ref="T19:Y19"/>
    <mergeCell ref="T20:Y20"/>
    <mergeCell ref="A12:E12"/>
    <mergeCell ref="A11:E11"/>
    <mergeCell ref="G10:H10"/>
    <mergeCell ref="A10:E10"/>
    <mergeCell ref="A9:E9"/>
    <mergeCell ref="A8:D8"/>
    <mergeCell ref="M8:O8"/>
    <mergeCell ref="M9:O9"/>
    <mergeCell ref="Z3:Z5"/>
    <mergeCell ref="A3:D7"/>
    <mergeCell ref="E3:E7"/>
    <mergeCell ref="F3:F7"/>
    <mergeCell ref="G3:H7"/>
    <mergeCell ref="G9:H9"/>
    <mergeCell ref="M7:O7"/>
    <mergeCell ref="J9:L9"/>
    <mergeCell ref="J10:L10"/>
    <mergeCell ref="J11:L11"/>
    <mergeCell ref="J12:L12"/>
    <mergeCell ref="T3:Y7"/>
    <mergeCell ref="T8:Y8"/>
    <mergeCell ref="T9:Y12"/>
    <mergeCell ref="I3:S5"/>
    <mergeCell ref="I6:S6"/>
    <mergeCell ref="M83:O87"/>
    <mergeCell ref="M88:O109"/>
    <mergeCell ref="J112:L113"/>
    <mergeCell ref="M110:O110"/>
    <mergeCell ref="M111:O111"/>
    <mergeCell ref="J114:L114"/>
    <mergeCell ref="J115:L115"/>
    <mergeCell ref="M112:O113"/>
    <mergeCell ref="M114:O114"/>
    <mergeCell ref="M115:O115"/>
    <mergeCell ref="J111:L111"/>
    <mergeCell ref="T166:Y166"/>
    <mergeCell ref="T168:Y175"/>
    <mergeCell ref="M168:O168"/>
    <mergeCell ref="M169:O169"/>
    <mergeCell ref="M170:O170"/>
    <mergeCell ref="M171:O171"/>
    <mergeCell ref="M172:O172"/>
    <mergeCell ref="M173:O173"/>
    <mergeCell ref="M174:O174"/>
    <mergeCell ref="M175:O175"/>
    <mergeCell ref="M212:O212"/>
    <mergeCell ref="T209:Y214"/>
    <mergeCell ref="T215:Y222"/>
    <mergeCell ref="M213:O213"/>
    <mergeCell ref="M214:O214"/>
    <mergeCell ref="M215:O215"/>
    <mergeCell ref="M216:O216"/>
    <mergeCell ref="M217:O217"/>
    <mergeCell ref="M218:O220"/>
    <mergeCell ref="M221:O221"/>
    <mergeCell ref="M222:O222"/>
    <mergeCell ref="P212:S212"/>
    <mergeCell ref="P218:S220"/>
    <mergeCell ref="P74:S77"/>
    <mergeCell ref="J137:L137"/>
    <mergeCell ref="J138:L138"/>
    <mergeCell ref="G2:H2"/>
    <mergeCell ref="P199:S199"/>
    <mergeCell ref="P205:S205"/>
    <mergeCell ref="M209:O209"/>
    <mergeCell ref="M210:O210"/>
    <mergeCell ref="M211:O211"/>
    <mergeCell ref="P139:S139"/>
    <mergeCell ref="P140:S141"/>
    <mergeCell ref="M142:O144"/>
    <mergeCell ref="P142:S144"/>
    <mergeCell ref="M121:O121"/>
    <mergeCell ref="M122:O122"/>
    <mergeCell ref="M123:O125"/>
    <mergeCell ref="J126:L136"/>
    <mergeCell ref="P121:S121"/>
    <mergeCell ref="P122:S122"/>
    <mergeCell ref="A13:Y13"/>
    <mergeCell ref="A14:Y14"/>
    <mergeCell ref="A15:Y15"/>
    <mergeCell ref="A16:D23"/>
    <mergeCell ref="F16:F20"/>
    <mergeCell ref="P31:S31"/>
    <mergeCell ref="P32:S32"/>
    <mergeCell ref="P33:S33"/>
    <mergeCell ref="P34:S34"/>
    <mergeCell ref="P35:S35"/>
    <mergeCell ref="P36:S36"/>
    <mergeCell ref="P37:S37"/>
    <mergeCell ref="P38:S38"/>
    <mergeCell ref="P39:S39"/>
    <mergeCell ref="P66:S66"/>
    <mergeCell ref="P67:S67"/>
    <mergeCell ref="P68:S68"/>
    <mergeCell ref="P69:S69"/>
    <mergeCell ref="P70:S70"/>
    <mergeCell ref="P71:S71"/>
    <mergeCell ref="P72:S72"/>
    <mergeCell ref="P73:S73"/>
    <mergeCell ref="P49:S49"/>
    <mergeCell ref="P50:S50"/>
    <mergeCell ref="P51:S51"/>
    <mergeCell ref="P52:S52"/>
    <mergeCell ref="P53:S53"/>
    <mergeCell ref="P54:S54"/>
    <mergeCell ref="P55:S55"/>
    <mergeCell ref="P56:S56"/>
    <mergeCell ref="P57:S57"/>
  </mergeCells>
  <pageMargins left="0.7" right="0.7" top="0.75" bottom="0.75" header="0.3" footer="0.3"/>
  <pageSetup paperSize="9" scale="53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H55"/>
  <sheetViews>
    <sheetView workbookViewId="0">
      <pane xSplit="5" ySplit="9" topLeftCell="F43" activePane="bottomRight" state="frozen"/>
      <selection activeCell="E299" sqref="E299"/>
      <selection pane="topRight" activeCell="E299" sqref="E299"/>
      <selection pane="bottomLeft" activeCell="E299" sqref="E299"/>
      <selection pane="bottomRight" activeCell="E299" sqref="E299"/>
    </sheetView>
  </sheetViews>
  <sheetFormatPr defaultRowHeight="15"/>
  <cols>
    <col min="1" max="1" width="6.140625" customWidth="1"/>
    <col min="2" max="2" width="43" customWidth="1"/>
    <col min="3" max="3" width="13.42578125" customWidth="1"/>
    <col min="4" max="4" width="13.7109375" customWidth="1"/>
    <col min="5" max="5" width="10.28515625" customWidth="1"/>
    <col min="6" max="6" width="11.28515625" customWidth="1"/>
    <col min="7" max="7" width="11" customWidth="1"/>
    <col min="8" max="8" width="22.42578125" customWidth="1"/>
    <col min="10" max="10" width="13" customWidth="1"/>
  </cols>
  <sheetData>
    <row r="1" spans="1:8" ht="85.5" customHeight="1">
      <c r="A1" s="820" t="s">
        <v>1559</v>
      </c>
      <c r="B1" s="820"/>
      <c r="C1" s="820"/>
      <c r="D1" s="820"/>
      <c r="E1" s="820"/>
      <c r="F1" s="820"/>
      <c r="G1" s="820"/>
      <c r="H1" s="820"/>
    </row>
    <row r="2" spans="1:8" ht="15.75" thickBot="1"/>
    <row r="3" spans="1:8" ht="62.25" customHeight="1" thickBot="1">
      <c r="A3" s="824" t="s">
        <v>0</v>
      </c>
      <c r="B3" s="824" t="s">
        <v>1</v>
      </c>
      <c r="C3" s="824" t="s">
        <v>2</v>
      </c>
      <c r="D3" s="824" t="s">
        <v>3</v>
      </c>
      <c r="E3" s="1018"/>
      <c r="F3" s="1019"/>
      <c r="G3" s="24" t="s">
        <v>4</v>
      </c>
      <c r="H3" s="824" t="s">
        <v>5</v>
      </c>
    </row>
    <row r="4" spans="1:8" ht="16.5" thickBot="1">
      <c r="A4" s="1017"/>
      <c r="B4" s="1017"/>
      <c r="C4" s="1017"/>
      <c r="D4" s="1017"/>
      <c r="E4" s="25">
        <v>2012</v>
      </c>
      <c r="F4" s="25">
        <v>2013</v>
      </c>
      <c r="G4" s="25"/>
      <c r="H4" s="1017"/>
    </row>
    <row r="5" spans="1:8" ht="16.5" thickBot="1">
      <c r="A5" s="4">
        <v>1</v>
      </c>
      <c r="B5" s="5">
        <v>2</v>
      </c>
      <c r="C5" s="2">
        <v>3</v>
      </c>
      <c r="D5" s="2">
        <v>4</v>
      </c>
      <c r="E5" s="2">
        <v>6</v>
      </c>
      <c r="F5" s="2">
        <v>7</v>
      </c>
      <c r="G5" s="2">
        <v>8</v>
      </c>
      <c r="H5" s="2">
        <v>9</v>
      </c>
    </row>
    <row r="6" spans="1:8" ht="17.25" customHeight="1" thickBot="1">
      <c r="A6" s="1020" t="s">
        <v>6</v>
      </c>
      <c r="B6" s="1021"/>
      <c r="C6" s="1021"/>
      <c r="D6" s="1021"/>
      <c r="E6" s="1021"/>
      <c r="F6" s="1021"/>
      <c r="G6" s="1022"/>
      <c r="H6" s="2"/>
    </row>
    <row r="7" spans="1:8" ht="15" customHeight="1">
      <c r="A7" s="1000" t="s">
        <v>7</v>
      </c>
      <c r="B7" s="983" t="s">
        <v>8</v>
      </c>
      <c r="C7" s="985" t="s">
        <v>9</v>
      </c>
      <c r="D7" s="987" t="s">
        <v>10</v>
      </c>
      <c r="E7" s="995">
        <v>1000</v>
      </c>
      <c r="F7" s="977">
        <v>8897</v>
      </c>
      <c r="G7" s="977">
        <f>SUM(E7:F9)</f>
        <v>9897</v>
      </c>
      <c r="H7" s="979" t="s">
        <v>11</v>
      </c>
    </row>
    <row r="8" spans="1:8" ht="15" customHeight="1">
      <c r="A8" s="1016"/>
      <c r="B8" s="989"/>
      <c r="C8" s="990"/>
      <c r="D8" s="991"/>
      <c r="E8" s="1023"/>
      <c r="F8" s="982"/>
      <c r="G8" s="982"/>
      <c r="H8" s="907"/>
    </row>
    <row r="9" spans="1:8" ht="15.75" customHeight="1" thickBot="1">
      <c r="A9" s="1016"/>
      <c r="B9" s="989"/>
      <c r="C9" s="990"/>
      <c r="D9" s="991"/>
      <c r="E9" s="996"/>
      <c r="F9" s="978"/>
      <c r="G9" s="978"/>
      <c r="H9" s="908"/>
    </row>
    <row r="10" spans="1:8" ht="16.5" thickBot="1">
      <c r="A10" s="1001"/>
      <c r="B10" s="984"/>
      <c r="C10" s="986"/>
      <c r="D10" s="988"/>
      <c r="E10" s="6">
        <v>0</v>
      </c>
      <c r="F10" s="6">
        <v>150</v>
      </c>
      <c r="G10" s="6">
        <v>150</v>
      </c>
      <c r="H10" s="3" t="s">
        <v>12</v>
      </c>
    </row>
    <row r="11" spans="1:8" ht="23.25" customHeight="1" thickBot="1">
      <c r="A11" s="1000" t="s">
        <v>13</v>
      </c>
      <c r="B11" s="983" t="s">
        <v>14</v>
      </c>
      <c r="C11" s="985" t="s">
        <v>9</v>
      </c>
      <c r="D11" s="987" t="s">
        <v>15</v>
      </c>
      <c r="E11" s="6">
        <v>0</v>
      </c>
      <c r="F11" s="6">
        <v>1255</v>
      </c>
      <c r="G11" s="6">
        <v>1255</v>
      </c>
      <c r="H11" s="3" t="s">
        <v>11</v>
      </c>
    </row>
    <row r="12" spans="1:8" ht="43.5" customHeight="1" thickBot="1">
      <c r="A12" s="1001"/>
      <c r="B12" s="984"/>
      <c r="C12" s="986"/>
      <c r="D12" s="988"/>
      <c r="E12" s="6">
        <v>0</v>
      </c>
      <c r="F12" s="6">
        <v>30</v>
      </c>
      <c r="G12" s="6">
        <v>30</v>
      </c>
      <c r="H12" s="3" t="s">
        <v>12</v>
      </c>
    </row>
    <row r="13" spans="1:8" ht="15" customHeight="1">
      <c r="A13" s="1000" t="s">
        <v>16</v>
      </c>
      <c r="B13" s="983" t="s">
        <v>17</v>
      </c>
      <c r="C13" s="985" t="s">
        <v>9</v>
      </c>
      <c r="D13" s="987" t="s">
        <v>15</v>
      </c>
      <c r="E13" s="977">
        <v>0</v>
      </c>
      <c r="F13" s="977">
        <v>1255</v>
      </c>
      <c r="G13" s="977">
        <v>1255</v>
      </c>
      <c r="H13" s="979" t="s">
        <v>11</v>
      </c>
    </row>
    <row r="14" spans="1:8" ht="11.25" customHeight="1">
      <c r="A14" s="1016"/>
      <c r="B14" s="989"/>
      <c r="C14" s="990"/>
      <c r="D14" s="991"/>
      <c r="E14" s="982"/>
      <c r="F14" s="982"/>
      <c r="G14" s="982"/>
      <c r="H14" s="907"/>
    </row>
    <row r="15" spans="1:8" ht="9" customHeight="1" thickBot="1">
      <c r="A15" s="1016"/>
      <c r="B15" s="989"/>
      <c r="C15" s="990"/>
      <c r="D15" s="991"/>
      <c r="E15" s="978"/>
      <c r="F15" s="978"/>
      <c r="G15" s="978"/>
      <c r="H15" s="908"/>
    </row>
    <row r="16" spans="1:8" ht="30" customHeight="1" thickBot="1">
      <c r="A16" s="1001"/>
      <c r="B16" s="984"/>
      <c r="C16" s="986"/>
      <c r="D16" s="988"/>
      <c r="E16" s="6">
        <v>0</v>
      </c>
      <c r="F16" s="6">
        <v>13</v>
      </c>
      <c r="G16" s="6">
        <v>13</v>
      </c>
      <c r="H16" s="3" t="s">
        <v>12</v>
      </c>
    </row>
    <row r="17" spans="1:8" ht="15" customHeight="1">
      <c r="A17" s="1000" t="s">
        <v>18</v>
      </c>
      <c r="B17" s="983" t="s">
        <v>19</v>
      </c>
      <c r="C17" s="985" t="s">
        <v>9</v>
      </c>
      <c r="D17" s="987" t="s">
        <v>15</v>
      </c>
      <c r="E17" s="977">
        <v>0</v>
      </c>
      <c r="F17" s="977">
        <v>165.5</v>
      </c>
      <c r="G17" s="977">
        <v>165.5</v>
      </c>
      <c r="H17" s="979" t="s">
        <v>20</v>
      </c>
    </row>
    <row r="18" spans="1:8" ht="15.75" customHeight="1" thickBot="1">
      <c r="A18" s="1001"/>
      <c r="B18" s="984"/>
      <c r="C18" s="986"/>
      <c r="D18" s="988"/>
      <c r="E18" s="978"/>
      <c r="F18" s="978"/>
      <c r="G18" s="978"/>
      <c r="H18" s="908"/>
    </row>
    <row r="19" spans="1:8" ht="15" customHeight="1">
      <c r="A19" s="1000" t="s">
        <v>21</v>
      </c>
      <c r="B19" s="983" t="s">
        <v>22</v>
      </c>
      <c r="C19" s="985" t="s">
        <v>9</v>
      </c>
      <c r="D19" s="987" t="s">
        <v>15</v>
      </c>
      <c r="E19" s="977">
        <v>0</v>
      </c>
      <c r="F19" s="977">
        <v>331</v>
      </c>
      <c r="G19" s="977">
        <v>331</v>
      </c>
      <c r="H19" s="979" t="s">
        <v>20</v>
      </c>
    </row>
    <row r="20" spans="1:8" ht="18.75" customHeight="1" thickBot="1">
      <c r="A20" s="1001"/>
      <c r="B20" s="984"/>
      <c r="C20" s="986"/>
      <c r="D20" s="988"/>
      <c r="E20" s="978"/>
      <c r="F20" s="978"/>
      <c r="G20" s="978"/>
      <c r="H20" s="908"/>
    </row>
    <row r="21" spans="1:8" ht="21.75" customHeight="1">
      <c r="A21" s="1000" t="s">
        <v>23</v>
      </c>
      <c r="B21" s="983" t="s">
        <v>24</v>
      </c>
      <c r="C21" s="985" t="s">
        <v>9</v>
      </c>
      <c r="D21" s="987" t="s">
        <v>15</v>
      </c>
      <c r="E21" s="977">
        <v>0</v>
      </c>
      <c r="F21" s="977">
        <v>165.5</v>
      </c>
      <c r="G21" s="977">
        <v>165.5</v>
      </c>
      <c r="H21" s="979" t="s">
        <v>20</v>
      </c>
    </row>
    <row r="22" spans="1:8" ht="15.75" customHeight="1" thickBot="1">
      <c r="A22" s="1001"/>
      <c r="B22" s="984"/>
      <c r="C22" s="986"/>
      <c r="D22" s="988"/>
      <c r="E22" s="978"/>
      <c r="F22" s="978"/>
      <c r="G22" s="978"/>
      <c r="H22" s="908"/>
    </row>
    <row r="23" spans="1:8" ht="37.5" customHeight="1">
      <c r="A23" s="1000" t="s">
        <v>25</v>
      </c>
      <c r="B23" s="983" t="s">
        <v>26</v>
      </c>
      <c r="C23" s="985" t="s">
        <v>9</v>
      </c>
      <c r="D23" s="987" t="s">
        <v>15</v>
      </c>
      <c r="E23" s="977">
        <v>0</v>
      </c>
      <c r="F23" s="977">
        <v>165.5</v>
      </c>
      <c r="G23" s="977">
        <v>165.5</v>
      </c>
      <c r="H23" s="979" t="s">
        <v>20</v>
      </c>
    </row>
    <row r="24" spans="1:8" ht="15.75" customHeight="1" thickBot="1">
      <c r="A24" s="1001"/>
      <c r="B24" s="984"/>
      <c r="C24" s="986"/>
      <c r="D24" s="988"/>
      <c r="E24" s="978"/>
      <c r="F24" s="978"/>
      <c r="G24" s="978"/>
      <c r="H24" s="908"/>
    </row>
    <row r="25" spans="1:8" ht="18.75" customHeight="1">
      <c r="A25" s="1000" t="s">
        <v>27</v>
      </c>
      <c r="B25" s="983" t="s">
        <v>28</v>
      </c>
      <c r="C25" s="985" t="s">
        <v>9</v>
      </c>
      <c r="D25" s="987" t="s">
        <v>15</v>
      </c>
      <c r="E25" s="977">
        <v>0</v>
      </c>
      <c r="F25" s="977">
        <v>165.5</v>
      </c>
      <c r="G25" s="977">
        <v>165.5</v>
      </c>
      <c r="H25" s="979" t="s">
        <v>20</v>
      </c>
    </row>
    <row r="26" spans="1:8" ht="15.75" customHeight="1" thickBot="1">
      <c r="A26" s="1001"/>
      <c r="B26" s="984"/>
      <c r="C26" s="986"/>
      <c r="D26" s="988"/>
      <c r="E26" s="978"/>
      <c r="F26" s="978"/>
      <c r="G26" s="978"/>
      <c r="H26" s="908"/>
    </row>
    <row r="27" spans="1:8" ht="15" customHeight="1">
      <c r="A27" s="1000" t="s">
        <v>29</v>
      </c>
      <c r="B27" s="983" t="s">
        <v>30</v>
      </c>
      <c r="C27" s="985" t="s">
        <v>9</v>
      </c>
      <c r="D27" s="987" t="s">
        <v>15</v>
      </c>
      <c r="E27" s="977">
        <v>0</v>
      </c>
      <c r="F27" s="977">
        <v>50</v>
      </c>
      <c r="G27" s="977">
        <v>50</v>
      </c>
      <c r="H27" s="979" t="s">
        <v>12</v>
      </c>
    </row>
    <row r="28" spans="1:8" ht="15.75" customHeight="1" thickBot="1">
      <c r="A28" s="1001"/>
      <c r="B28" s="984"/>
      <c r="C28" s="986"/>
      <c r="D28" s="988"/>
      <c r="E28" s="978"/>
      <c r="F28" s="978"/>
      <c r="G28" s="978"/>
      <c r="H28" s="908"/>
    </row>
    <row r="29" spans="1:8" ht="36" customHeight="1" thickBot="1">
      <c r="A29" s="1002" t="s">
        <v>50</v>
      </c>
      <c r="B29" s="1013" t="s">
        <v>31</v>
      </c>
      <c r="C29" s="9" t="s">
        <v>9</v>
      </c>
      <c r="D29" s="26" t="s">
        <v>15</v>
      </c>
      <c r="E29" s="21">
        <v>0</v>
      </c>
      <c r="F29" s="21">
        <v>35</v>
      </c>
      <c r="G29" s="21">
        <v>35</v>
      </c>
      <c r="H29" s="10" t="s">
        <v>12</v>
      </c>
    </row>
    <row r="30" spans="1:8" ht="38.25" customHeight="1">
      <c r="A30" s="1003"/>
      <c r="B30" s="1014"/>
      <c r="C30" s="1008" t="s">
        <v>32</v>
      </c>
      <c r="D30" s="1010" t="s">
        <v>33</v>
      </c>
      <c r="E30" s="995">
        <v>3810</v>
      </c>
      <c r="F30" s="995">
        <v>0</v>
      </c>
      <c r="G30" s="995">
        <v>3810</v>
      </c>
      <c r="H30" s="997" t="s">
        <v>34</v>
      </c>
    </row>
    <row r="31" spans="1:8" ht="12" customHeight="1" thickBot="1">
      <c r="A31" s="1003"/>
      <c r="B31" s="1014"/>
      <c r="C31" s="1009"/>
      <c r="D31" s="1011"/>
      <c r="E31" s="996"/>
      <c r="F31" s="996"/>
      <c r="G31" s="996"/>
      <c r="H31" s="998"/>
    </row>
    <row r="32" spans="1:8" ht="32.25" thickBot="1">
      <c r="A32" s="1004"/>
      <c r="B32" s="1015"/>
      <c r="C32" s="9" t="s">
        <v>9</v>
      </c>
      <c r="D32" s="1012"/>
      <c r="E32" s="21">
        <v>191</v>
      </c>
      <c r="F32" s="21">
        <v>550</v>
      </c>
      <c r="G32" s="21">
        <f>SUM(E32:F32)</f>
        <v>741</v>
      </c>
      <c r="H32" s="998"/>
    </row>
    <row r="33" spans="1:34" ht="32.25" thickBot="1">
      <c r="A33" s="11" t="s">
        <v>51</v>
      </c>
      <c r="B33" s="12" t="s">
        <v>35</v>
      </c>
      <c r="C33" s="9" t="s">
        <v>9</v>
      </c>
      <c r="D33" s="26" t="s">
        <v>15</v>
      </c>
      <c r="E33" s="21">
        <v>0</v>
      </c>
      <c r="F33" s="21">
        <v>50</v>
      </c>
      <c r="G33" s="21">
        <v>50</v>
      </c>
      <c r="H33" s="999"/>
    </row>
    <row r="34" spans="1:34" ht="15" customHeight="1">
      <c r="A34" s="1002" t="s">
        <v>52</v>
      </c>
      <c r="B34" s="1005" t="s">
        <v>36</v>
      </c>
      <c r="C34" s="1008" t="s">
        <v>32</v>
      </c>
      <c r="D34" s="1010"/>
      <c r="E34" s="995">
        <v>0</v>
      </c>
      <c r="F34" s="995">
        <v>0</v>
      </c>
      <c r="G34" s="995">
        <v>0</v>
      </c>
      <c r="H34" s="997" t="s">
        <v>37</v>
      </c>
    </row>
    <row r="35" spans="1:34" ht="15.75" customHeight="1" thickBot="1">
      <c r="A35" s="1003"/>
      <c r="B35" s="1006"/>
      <c r="C35" s="1009"/>
      <c r="D35" s="1011"/>
      <c r="E35" s="996"/>
      <c r="F35" s="996"/>
      <c r="G35" s="996"/>
      <c r="H35" s="998"/>
    </row>
    <row r="36" spans="1:34" ht="32.25" thickBot="1">
      <c r="A36" s="1004"/>
      <c r="B36" s="1007"/>
      <c r="C36" s="8" t="s">
        <v>9</v>
      </c>
      <c r="D36" s="1012"/>
      <c r="E36" s="6">
        <v>0</v>
      </c>
      <c r="F36" s="6">
        <v>0</v>
      </c>
      <c r="G36" s="6">
        <v>0</v>
      </c>
      <c r="H36" s="998"/>
    </row>
    <row r="37" spans="1:34" ht="48" customHeight="1" thickBot="1">
      <c r="A37" s="1000"/>
      <c r="B37" s="980" t="s">
        <v>53</v>
      </c>
      <c r="C37" s="8" t="s">
        <v>38</v>
      </c>
      <c r="D37" s="27"/>
      <c r="E37" s="6">
        <v>0</v>
      </c>
      <c r="F37" s="570">
        <v>0</v>
      </c>
      <c r="G37" s="570">
        <v>0</v>
      </c>
      <c r="H37" s="998"/>
    </row>
    <row r="38" spans="1:34" ht="33" customHeight="1" thickBot="1">
      <c r="A38" s="1001"/>
      <c r="B38" s="981"/>
      <c r="C38" s="8" t="s">
        <v>9</v>
      </c>
      <c r="D38" s="27"/>
      <c r="E38" s="570">
        <v>0</v>
      </c>
      <c r="F38" s="570">
        <v>0</v>
      </c>
      <c r="G38" s="570">
        <v>0</v>
      </c>
      <c r="H38" s="998"/>
    </row>
    <row r="39" spans="1:34" ht="47.25" customHeight="1" thickBot="1">
      <c r="A39" s="1000"/>
      <c r="B39" s="980" t="s">
        <v>54</v>
      </c>
      <c r="C39" s="8" t="s">
        <v>38</v>
      </c>
      <c r="D39" s="27"/>
      <c r="E39" s="570">
        <v>0</v>
      </c>
      <c r="F39" s="570">
        <v>0</v>
      </c>
      <c r="G39" s="570">
        <v>0</v>
      </c>
      <c r="H39" s="998"/>
    </row>
    <row r="40" spans="1:34" ht="32.25" thickBot="1">
      <c r="A40" s="1001"/>
      <c r="B40" s="981"/>
      <c r="C40" s="8" t="s">
        <v>9</v>
      </c>
      <c r="D40" s="27"/>
      <c r="E40" s="570">
        <v>0</v>
      </c>
      <c r="F40" s="570">
        <v>0</v>
      </c>
      <c r="G40" s="570">
        <v>0</v>
      </c>
      <c r="H40" s="998"/>
    </row>
    <row r="41" spans="1:34" ht="50.25" customHeight="1" thickBot="1">
      <c r="A41" s="1000"/>
      <c r="B41" s="980" t="s">
        <v>55</v>
      </c>
      <c r="C41" s="8" t="s">
        <v>38</v>
      </c>
      <c r="D41" s="27"/>
      <c r="E41" s="570">
        <v>0</v>
      </c>
      <c r="F41" s="570">
        <v>0</v>
      </c>
      <c r="G41" s="570">
        <v>0</v>
      </c>
      <c r="H41" s="998"/>
    </row>
    <row r="42" spans="1:34" ht="32.25" thickBot="1">
      <c r="A42" s="1001"/>
      <c r="B42" s="981"/>
      <c r="C42" s="8" t="s">
        <v>9</v>
      </c>
      <c r="D42" s="27"/>
      <c r="E42" s="570">
        <v>0</v>
      </c>
      <c r="F42" s="570">
        <v>0</v>
      </c>
      <c r="G42" s="570">
        <v>0</v>
      </c>
      <c r="H42" s="999"/>
    </row>
    <row r="43" spans="1:34" ht="16.5" thickBot="1">
      <c r="A43" s="14"/>
      <c r="B43" s="15" t="s">
        <v>39</v>
      </c>
      <c r="C43" s="1"/>
      <c r="D43" s="13"/>
      <c r="E43" s="22">
        <f>SUM(E7:E32)</f>
        <v>5001</v>
      </c>
      <c r="F43" s="22">
        <f>SUM(F7:F42)</f>
        <v>13278</v>
      </c>
      <c r="G43" s="22">
        <f>SUM(G7:G42)</f>
        <v>18279</v>
      </c>
      <c r="H43" s="3"/>
    </row>
    <row r="44" spans="1:34" ht="16.5" thickBot="1">
      <c r="A44" s="992" t="s">
        <v>40</v>
      </c>
      <c r="B44" s="993"/>
      <c r="C44" s="993"/>
      <c r="D44" s="993"/>
      <c r="E44" s="993"/>
      <c r="F44" s="993"/>
      <c r="G44" s="993"/>
      <c r="H44" s="994"/>
    </row>
    <row r="45" spans="1:34" ht="35.25" customHeight="1">
      <c r="A45" s="983" t="s">
        <v>41</v>
      </c>
      <c r="B45" s="983" t="s">
        <v>42</v>
      </c>
      <c r="C45" s="985" t="s">
        <v>9</v>
      </c>
      <c r="D45" s="987" t="s">
        <v>15</v>
      </c>
      <c r="E45" s="977">
        <v>0</v>
      </c>
      <c r="F45" s="977">
        <v>2136</v>
      </c>
      <c r="G45" s="977">
        <v>2136</v>
      </c>
      <c r="H45" s="979" t="s">
        <v>20</v>
      </c>
    </row>
    <row r="46" spans="1:34" ht="15.75" customHeight="1" thickBot="1">
      <c r="A46" s="989"/>
      <c r="B46" s="989"/>
      <c r="C46" s="990"/>
      <c r="D46" s="991"/>
      <c r="E46" s="982"/>
      <c r="F46" s="982"/>
      <c r="G46" s="982"/>
      <c r="H46" s="907"/>
    </row>
    <row r="47" spans="1:34" s="679" customFormat="1" ht="32.25" thickBot="1">
      <c r="A47" s="675"/>
      <c r="B47" s="675" t="s">
        <v>1979</v>
      </c>
      <c r="C47" s="676"/>
      <c r="D47" s="677"/>
      <c r="E47" s="678">
        <v>0</v>
      </c>
      <c r="F47" s="678">
        <v>1686</v>
      </c>
      <c r="G47" s="678">
        <v>1686</v>
      </c>
      <c r="H47" s="907"/>
      <c r="I47" s="329"/>
      <c r="J47" s="329"/>
      <c r="K47" s="329"/>
      <c r="L47" s="329"/>
      <c r="M47" s="329"/>
      <c r="N47" s="329"/>
      <c r="O47" s="329"/>
      <c r="P47" s="329"/>
      <c r="Q47" s="329"/>
      <c r="R47" s="329"/>
      <c r="S47" s="329"/>
      <c r="T47" s="329"/>
      <c r="U47" s="329"/>
      <c r="V47" s="329"/>
      <c r="W47" s="329"/>
      <c r="X47" s="329"/>
      <c r="Y47" s="329"/>
      <c r="Z47" s="329"/>
      <c r="AA47" s="329"/>
      <c r="AB47" s="329"/>
      <c r="AC47" s="329"/>
      <c r="AD47" s="329"/>
      <c r="AE47" s="329"/>
      <c r="AF47" s="329"/>
      <c r="AG47" s="329"/>
      <c r="AH47" s="329"/>
    </row>
    <row r="48" spans="1:34" s="679" customFormat="1" ht="32.25" customHeight="1" thickBot="1">
      <c r="A48" s="675"/>
      <c r="B48" s="680" t="s">
        <v>1980</v>
      </c>
      <c r="C48" s="676"/>
      <c r="D48" s="677"/>
      <c r="E48" s="678">
        <v>0</v>
      </c>
      <c r="F48" s="678">
        <v>450</v>
      </c>
      <c r="G48" s="678">
        <v>450</v>
      </c>
      <c r="H48" s="908"/>
      <c r="I48" s="329"/>
      <c r="J48" s="329"/>
      <c r="K48" s="329"/>
      <c r="L48" s="329"/>
      <c r="M48" s="329"/>
      <c r="N48" s="329"/>
      <c r="O48" s="329"/>
      <c r="P48" s="329"/>
      <c r="Q48" s="329"/>
      <c r="R48" s="329"/>
      <c r="S48" s="329"/>
      <c r="T48" s="329"/>
      <c r="U48" s="329"/>
      <c r="V48" s="329"/>
      <c r="W48" s="329"/>
      <c r="X48" s="329"/>
      <c r="Y48" s="329"/>
      <c r="Z48" s="329"/>
      <c r="AA48" s="329"/>
      <c r="AB48" s="329"/>
      <c r="AC48" s="329"/>
      <c r="AD48" s="329"/>
      <c r="AE48" s="329"/>
      <c r="AF48" s="329"/>
      <c r="AG48" s="329"/>
      <c r="AH48" s="329"/>
    </row>
    <row r="49" spans="1:10" ht="44.25" customHeight="1">
      <c r="A49" s="989" t="s">
        <v>43</v>
      </c>
      <c r="B49" s="989" t="s">
        <v>44</v>
      </c>
      <c r="C49" s="990" t="s">
        <v>9</v>
      </c>
      <c r="D49" s="991" t="s">
        <v>15</v>
      </c>
      <c r="E49" s="982">
        <v>0</v>
      </c>
      <c r="F49" s="982">
        <v>1355</v>
      </c>
      <c r="G49" s="982">
        <v>1355</v>
      </c>
      <c r="H49" s="907" t="s">
        <v>20</v>
      </c>
    </row>
    <row r="50" spans="1:10" ht="19.5" customHeight="1" thickBot="1">
      <c r="A50" s="984"/>
      <c r="B50" s="984"/>
      <c r="C50" s="986"/>
      <c r="D50" s="988"/>
      <c r="E50" s="978"/>
      <c r="F50" s="978"/>
      <c r="G50" s="978"/>
      <c r="H50" s="908"/>
    </row>
    <row r="51" spans="1:10" ht="33" customHeight="1">
      <c r="A51" s="983" t="s">
        <v>45</v>
      </c>
      <c r="B51" s="983" t="s">
        <v>46</v>
      </c>
      <c r="C51" s="985" t="s">
        <v>9</v>
      </c>
      <c r="D51" s="987" t="s">
        <v>15</v>
      </c>
      <c r="E51" s="977">
        <v>0</v>
      </c>
      <c r="F51" s="977">
        <v>1224</v>
      </c>
      <c r="G51" s="977">
        <v>1224</v>
      </c>
      <c r="H51" s="979" t="s">
        <v>20</v>
      </c>
    </row>
    <row r="52" spans="1:10" ht="15.75" customHeight="1" thickBot="1">
      <c r="A52" s="984"/>
      <c r="B52" s="984"/>
      <c r="C52" s="986"/>
      <c r="D52" s="988"/>
      <c r="E52" s="978"/>
      <c r="F52" s="978"/>
      <c r="G52" s="978"/>
      <c r="H52" s="908"/>
    </row>
    <row r="53" spans="1:10" ht="32.25" thickBot="1">
      <c r="A53" s="16" t="s">
        <v>47</v>
      </c>
      <c r="B53" s="7" t="s">
        <v>48</v>
      </c>
      <c r="C53" s="8" t="s">
        <v>9</v>
      </c>
      <c r="D53" s="28" t="s">
        <v>10</v>
      </c>
      <c r="E53" s="21">
        <v>700</v>
      </c>
      <c r="F53" s="21">
        <v>5075</v>
      </c>
      <c r="G53" s="6">
        <f>SUM(E53:F53)</f>
        <v>5775</v>
      </c>
      <c r="H53" s="3" t="s">
        <v>20</v>
      </c>
    </row>
    <row r="54" spans="1:10" ht="16.5" thickBot="1">
      <c r="A54" s="17"/>
      <c r="B54" s="15" t="s">
        <v>39</v>
      </c>
      <c r="C54" s="1"/>
      <c r="D54" s="13"/>
      <c r="E54" s="18">
        <f>SUM(E45:E53)</f>
        <v>700</v>
      </c>
      <c r="F54" s="18">
        <f>SUM(F45:F53)</f>
        <v>11926</v>
      </c>
      <c r="G54" s="18">
        <f>SUM(G45:G53)</f>
        <v>12626</v>
      </c>
      <c r="H54" s="2"/>
    </row>
    <row r="55" spans="1:10" ht="16.5" thickBot="1">
      <c r="A55" s="16"/>
      <c r="B55" s="15" t="s">
        <v>49</v>
      </c>
      <c r="C55" s="1"/>
      <c r="D55" s="13"/>
      <c r="E55" s="23">
        <f>E54+E43</f>
        <v>5701</v>
      </c>
      <c r="F55" s="23">
        <f>F43+F54</f>
        <v>25204</v>
      </c>
      <c r="G55" s="23">
        <f>G54+G43</f>
        <v>30905</v>
      </c>
      <c r="H55" s="19"/>
      <c r="J55" s="252"/>
    </row>
  </sheetData>
  <mergeCells count="123">
    <mergeCell ref="E3:F3"/>
    <mergeCell ref="H3:H4"/>
    <mergeCell ref="A6:G6"/>
    <mergeCell ref="A7:A10"/>
    <mergeCell ref="B7:B10"/>
    <mergeCell ref="C7:C10"/>
    <mergeCell ref="D7:D10"/>
    <mergeCell ref="E7:E9"/>
    <mergeCell ref="F7:F9"/>
    <mergeCell ref="G7:G9"/>
    <mergeCell ref="H7:H9"/>
    <mergeCell ref="A11:A12"/>
    <mergeCell ref="B11:B12"/>
    <mergeCell ref="C11:C12"/>
    <mergeCell ref="D11:D12"/>
    <mergeCell ref="A13:A16"/>
    <mergeCell ref="B13:B16"/>
    <mergeCell ref="C13:C16"/>
    <mergeCell ref="D13:D16"/>
    <mergeCell ref="A3:A4"/>
    <mergeCell ref="B3:B4"/>
    <mergeCell ref="C3:C4"/>
    <mergeCell ref="D3:D4"/>
    <mergeCell ref="E13:E15"/>
    <mergeCell ref="F13:F15"/>
    <mergeCell ref="G13:G15"/>
    <mergeCell ref="H13:H15"/>
    <mergeCell ref="A17:A18"/>
    <mergeCell ref="B17:B18"/>
    <mergeCell ref="C17:C18"/>
    <mergeCell ref="D17:D18"/>
    <mergeCell ref="E17:E18"/>
    <mergeCell ref="F17:F18"/>
    <mergeCell ref="G17:G18"/>
    <mergeCell ref="H17:H18"/>
    <mergeCell ref="A19:A20"/>
    <mergeCell ref="B19:B20"/>
    <mergeCell ref="C19:C20"/>
    <mergeCell ref="D19:D20"/>
    <mergeCell ref="E19:E20"/>
    <mergeCell ref="F19:F20"/>
    <mergeCell ref="H21:H22"/>
    <mergeCell ref="G19:G20"/>
    <mergeCell ref="H19:H20"/>
    <mergeCell ref="A21:A22"/>
    <mergeCell ref="B21:B22"/>
    <mergeCell ref="C21:C22"/>
    <mergeCell ref="D21:D22"/>
    <mergeCell ref="E21:E22"/>
    <mergeCell ref="F21:F22"/>
    <mergeCell ref="G21:G22"/>
    <mergeCell ref="F23:F24"/>
    <mergeCell ref="G23:G24"/>
    <mergeCell ref="H23:H24"/>
    <mergeCell ref="A25:A26"/>
    <mergeCell ref="B25:B26"/>
    <mergeCell ref="C25:C26"/>
    <mergeCell ref="D25:D26"/>
    <mergeCell ref="E25:E26"/>
    <mergeCell ref="F25:F26"/>
    <mergeCell ref="A23:A24"/>
    <mergeCell ref="B23:B24"/>
    <mergeCell ref="C23:C24"/>
    <mergeCell ref="D23:D24"/>
    <mergeCell ref="E23:E24"/>
    <mergeCell ref="G25:G26"/>
    <mergeCell ref="H25:H26"/>
    <mergeCell ref="A29:A32"/>
    <mergeCell ref="B29:B32"/>
    <mergeCell ref="C30:C31"/>
    <mergeCell ref="D30:D32"/>
    <mergeCell ref="E30:E31"/>
    <mergeCell ref="F30:F31"/>
    <mergeCell ref="G30:G31"/>
    <mergeCell ref="H30:H33"/>
    <mergeCell ref="A27:A28"/>
    <mergeCell ref="B27:B28"/>
    <mergeCell ref="C27:C28"/>
    <mergeCell ref="D27:D28"/>
    <mergeCell ref="E27:E28"/>
    <mergeCell ref="F27:F28"/>
    <mergeCell ref="G27:G28"/>
    <mergeCell ref="H27:H28"/>
    <mergeCell ref="F45:F46"/>
    <mergeCell ref="G45:G46"/>
    <mergeCell ref="F34:F35"/>
    <mergeCell ref="G34:G35"/>
    <mergeCell ref="H34:H42"/>
    <mergeCell ref="E34:E35"/>
    <mergeCell ref="A37:A38"/>
    <mergeCell ref="A39:A40"/>
    <mergeCell ref="B39:B40"/>
    <mergeCell ref="A41:A42"/>
    <mergeCell ref="B41:B42"/>
    <mergeCell ref="A34:A36"/>
    <mergeCell ref="B34:B36"/>
    <mergeCell ref="C34:C35"/>
    <mergeCell ref="D34:D36"/>
    <mergeCell ref="H45:H48"/>
    <mergeCell ref="G51:G52"/>
    <mergeCell ref="H51:H52"/>
    <mergeCell ref="A1:H1"/>
    <mergeCell ref="B37:B38"/>
    <mergeCell ref="F49:F50"/>
    <mergeCell ref="G49:G50"/>
    <mergeCell ref="H49:H50"/>
    <mergeCell ref="A51:A52"/>
    <mergeCell ref="B51:B52"/>
    <mergeCell ref="C51:C52"/>
    <mergeCell ref="D51:D52"/>
    <mergeCell ref="E51:E52"/>
    <mergeCell ref="F51:F52"/>
    <mergeCell ref="A49:A50"/>
    <mergeCell ref="B49:B50"/>
    <mergeCell ref="C49:C50"/>
    <mergeCell ref="D49:D50"/>
    <mergeCell ref="E49:E50"/>
    <mergeCell ref="A44:H44"/>
    <mergeCell ref="A45:A46"/>
    <mergeCell ref="B45:B46"/>
    <mergeCell ref="C45:C46"/>
    <mergeCell ref="D45:D46"/>
    <mergeCell ref="E45:E46"/>
  </mergeCells>
  <pageMargins left="0.7" right="0.7" top="0.75" bottom="0.75" header="0.3" footer="0.3"/>
  <pageSetup paperSize="9" scale="65" orientation="portrait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73"/>
  <sheetViews>
    <sheetView zoomScale="75" zoomScaleNormal="75" workbookViewId="0">
      <selection activeCell="E299" sqref="E299"/>
    </sheetView>
  </sheetViews>
  <sheetFormatPr defaultRowHeight="15"/>
  <cols>
    <col min="1" max="1" width="3" customWidth="1"/>
    <col min="2" max="2" width="3.28515625" customWidth="1"/>
    <col min="3" max="3" width="32.85546875" customWidth="1"/>
    <col min="4" max="4" width="11.5703125" customWidth="1"/>
    <col min="5" max="5" width="11.85546875" customWidth="1"/>
    <col min="6" max="6" width="12" customWidth="1"/>
    <col min="8" max="8" width="14.28515625" customWidth="1"/>
    <col min="9" max="9" width="16.28515625" customWidth="1"/>
    <col min="10" max="10" width="23.85546875" customWidth="1"/>
  </cols>
  <sheetData>
    <row r="1" spans="1:10" ht="55.5" customHeight="1">
      <c r="A1" s="820" t="s">
        <v>1542</v>
      </c>
      <c r="B1" s="820"/>
      <c r="C1" s="820"/>
      <c r="D1" s="820"/>
      <c r="E1" s="820"/>
      <c r="F1" s="820"/>
      <c r="G1" s="820"/>
      <c r="H1" s="820"/>
      <c r="I1" s="820"/>
      <c r="J1" s="820"/>
    </row>
    <row r="2" spans="1:10" ht="18.75" customHeight="1" thickBot="1">
      <c r="J2" s="30" t="s">
        <v>107</v>
      </c>
    </row>
    <row r="3" spans="1:10" ht="16.5" thickBot="1">
      <c r="A3" s="1048" t="s">
        <v>56</v>
      </c>
      <c r="B3" s="1049"/>
      <c r="C3" s="1050" t="s">
        <v>58</v>
      </c>
      <c r="D3" s="1050" t="s">
        <v>59</v>
      </c>
      <c r="E3" s="1050" t="s">
        <v>109</v>
      </c>
      <c r="F3" s="1020" t="s">
        <v>60</v>
      </c>
      <c r="G3" s="1021"/>
      <c r="H3" s="1021"/>
      <c r="I3" s="1022"/>
      <c r="J3" s="1050" t="s">
        <v>61</v>
      </c>
    </row>
    <row r="4" spans="1:10" ht="31.5" customHeight="1" thickBot="1">
      <c r="A4" s="1052" t="s">
        <v>57</v>
      </c>
      <c r="B4" s="1053"/>
      <c r="C4" s="1051"/>
      <c r="D4" s="1051"/>
      <c r="E4" s="1051"/>
      <c r="F4" s="1020" t="s">
        <v>62</v>
      </c>
      <c r="G4" s="1021"/>
      <c r="H4" s="1021"/>
      <c r="I4" s="1022"/>
      <c r="J4" s="1051"/>
    </row>
    <row r="5" spans="1:10" ht="49.5" customHeight="1" thickBot="1">
      <c r="A5" s="1054"/>
      <c r="B5" s="1053"/>
      <c r="C5" s="1051"/>
      <c r="D5" s="1051"/>
      <c r="E5" s="1051"/>
      <c r="F5" s="204" t="s">
        <v>105</v>
      </c>
      <c r="G5" s="185" t="s">
        <v>63</v>
      </c>
      <c r="H5" s="204" t="s">
        <v>108</v>
      </c>
      <c r="I5" s="204" t="s">
        <v>106</v>
      </c>
      <c r="J5" s="1051"/>
    </row>
    <row r="6" spans="1:10" ht="16.5" thickBot="1">
      <c r="A6" s="1046">
        <v>1</v>
      </c>
      <c r="B6" s="1047"/>
      <c r="C6" s="186">
        <v>2</v>
      </c>
      <c r="D6" s="186">
        <v>3</v>
      </c>
      <c r="E6" s="186">
        <v>4</v>
      </c>
      <c r="F6" s="186">
        <v>5</v>
      </c>
      <c r="G6" s="186">
        <v>6</v>
      </c>
      <c r="H6" s="186">
        <v>7</v>
      </c>
      <c r="I6" s="186">
        <v>8</v>
      </c>
      <c r="J6" s="32">
        <v>9</v>
      </c>
    </row>
    <row r="7" spans="1:10" ht="38.25" customHeight="1" thickBot="1">
      <c r="A7" s="1030"/>
      <c r="B7" s="1031"/>
      <c r="C7" s="220" t="s">
        <v>110</v>
      </c>
      <c r="D7" s="578" t="s">
        <v>494</v>
      </c>
      <c r="E7" s="162">
        <f>SUM(E8:E9)</f>
        <v>9752.7999999999993</v>
      </c>
      <c r="F7" s="162">
        <f t="shared" ref="F7:I7" si="0">SUM(F8:F9)</f>
        <v>0</v>
      </c>
      <c r="G7" s="162">
        <f t="shared" si="0"/>
        <v>0</v>
      </c>
      <c r="H7" s="162">
        <f t="shared" si="0"/>
        <v>9752.7999999999993</v>
      </c>
      <c r="I7" s="162">
        <f t="shared" si="0"/>
        <v>0</v>
      </c>
      <c r="J7" s="990" t="s">
        <v>64</v>
      </c>
    </row>
    <row r="8" spans="1:10" ht="24.75" customHeight="1" thickBot="1">
      <c r="A8" s="1024"/>
      <c r="B8" s="1025"/>
      <c r="C8" s="184"/>
      <c r="D8" s="578">
        <v>2012</v>
      </c>
      <c r="E8" s="162">
        <v>3552.8</v>
      </c>
      <c r="F8" s="162">
        <v>0</v>
      </c>
      <c r="G8" s="162">
        <v>0</v>
      </c>
      <c r="H8" s="162">
        <v>3552.8</v>
      </c>
      <c r="I8" s="162">
        <v>0</v>
      </c>
      <c r="J8" s="990"/>
    </row>
    <row r="9" spans="1:10" ht="29.25" customHeight="1" thickBot="1">
      <c r="A9" s="1024"/>
      <c r="B9" s="1025"/>
      <c r="C9" s="184"/>
      <c r="D9" s="578">
        <v>2013</v>
      </c>
      <c r="E9" s="162">
        <v>6200</v>
      </c>
      <c r="F9" s="162">
        <v>0</v>
      </c>
      <c r="G9" s="162">
        <v>0</v>
      </c>
      <c r="H9" s="162">
        <v>6200</v>
      </c>
      <c r="I9" s="162">
        <v>0</v>
      </c>
      <c r="J9" s="986"/>
    </row>
    <row r="10" spans="1:10" ht="16.5" thickBot="1">
      <c r="A10" s="1024" t="s">
        <v>65</v>
      </c>
      <c r="B10" s="1045"/>
      <c r="C10" s="1045"/>
      <c r="D10" s="1045"/>
      <c r="E10" s="1045"/>
      <c r="F10" s="1045"/>
      <c r="G10" s="1045"/>
      <c r="H10" s="1045"/>
      <c r="I10" s="1045"/>
      <c r="J10" s="1025"/>
    </row>
    <row r="11" spans="1:10" ht="99" customHeight="1" thickBot="1">
      <c r="A11" s="182">
        <v>1</v>
      </c>
      <c r="B11" s="1024" t="s">
        <v>66</v>
      </c>
      <c r="C11" s="1025"/>
      <c r="D11" s="221"/>
      <c r="E11" s="31"/>
      <c r="F11" s="31"/>
      <c r="G11" s="31"/>
      <c r="H11" s="31"/>
      <c r="I11" s="31"/>
      <c r="J11" s="184"/>
    </row>
    <row r="12" spans="1:10" ht="21.75" customHeight="1" thickBot="1">
      <c r="A12" s="979" t="s">
        <v>7</v>
      </c>
      <c r="B12" s="941" t="s">
        <v>67</v>
      </c>
      <c r="C12" s="942"/>
      <c r="D12" s="221"/>
      <c r="E12" s="31"/>
      <c r="F12" s="31"/>
      <c r="G12" s="31"/>
      <c r="H12" s="31"/>
      <c r="I12" s="31"/>
      <c r="J12" s="184"/>
    </row>
    <row r="13" spans="1:10" ht="22.5" customHeight="1" thickBot="1">
      <c r="A13" s="907"/>
      <c r="B13" s="1028"/>
      <c r="C13" s="1029"/>
      <c r="D13" s="221">
        <v>2012</v>
      </c>
      <c r="E13" s="31">
        <v>500</v>
      </c>
      <c r="F13" s="31">
        <v>0</v>
      </c>
      <c r="G13" s="31">
        <v>0</v>
      </c>
      <c r="H13" s="31">
        <v>500</v>
      </c>
      <c r="I13" s="31">
        <v>0</v>
      </c>
      <c r="J13" s="184"/>
    </row>
    <row r="14" spans="1:10" ht="18.75" customHeight="1" thickBot="1">
      <c r="A14" s="908"/>
      <c r="B14" s="1030"/>
      <c r="C14" s="1031"/>
      <c r="D14" s="221">
        <v>2013</v>
      </c>
      <c r="E14" s="31">
        <v>1300</v>
      </c>
      <c r="F14" s="31">
        <v>0</v>
      </c>
      <c r="G14" s="31">
        <v>0</v>
      </c>
      <c r="H14" s="31">
        <v>1300</v>
      </c>
      <c r="I14" s="31">
        <v>0</v>
      </c>
      <c r="J14" s="184"/>
    </row>
    <row r="15" spans="1:10" ht="22.5" customHeight="1" thickBot="1">
      <c r="A15" s="979" t="s">
        <v>13</v>
      </c>
      <c r="B15" s="941" t="s">
        <v>68</v>
      </c>
      <c r="C15" s="942"/>
      <c r="D15" s="221"/>
      <c r="E15" s="31"/>
      <c r="F15" s="31"/>
      <c r="G15" s="31"/>
      <c r="H15" s="31"/>
      <c r="I15" s="31"/>
      <c r="J15" s="184"/>
    </row>
    <row r="16" spans="1:10" ht="20.25" customHeight="1" thickBot="1">
      <c r="A16" s="907"/>
      <c r="B16" s="1028"/>
      <c r="C16" s="1029"/>
      <c r="D16" s="221">
        <v>2012</v>
      </c>
      <c r="E16" s="31">
        <v>552.79999999999995</v>
      </c>
      <c r="F16" s="31">
        <v>0</v>
      </c>
      <c r="G16" s="31">
        <v>0</v>
      </c>
      <c r="H16" s="31">
        <v>552.79999999999995</v>
      </c>
      <c r="I16" s="31">
        <v>0</v>
      </c>
      <c r="J16" s="184"/>
    </row>
    <row r="17" spans="1:10" ht="21" customHeight="1" thickBot="1">
      <c r="A17" s="908"/>
      <c r="B17" s="1030"/>
      <c r="C17" s="1031"/>
      <c r="D17" s="221">
        <v>2013</v>
      </c>
      <c r="E17" s="31">
        <v>400</v>
      </c>
      <c r="F17" s="31">
        <v>0</v>
      </c>
      <c r="G17" s="31">
        <v>0</v>
      </c>
      <c r="H17" s="31">
        <v>400</v>
      </c>
      <c r="I17" s="31">
        <v>0</v>
      </c>
      <c r="J17" s="184"/>
    </row>
    <row r="18" spans="1:10" ht="21" customHeight="1" thickBot="1">
      <c r="A18" s="979" t="s">
        <v>16</v>
      </c>
      <c r="B18" s="941" t="s">
        <v>69</v>
      </c>
      <c r="C18" s="942"/>
      <c r="D18" s="221"/>
      <c r="E18" s="31"/>
      <c r="F18" s="31"/>
      <c r="G18" s="31"/>
      <c r="H18" s="31"/>
      <c r="I18" s="31"/>
      <c r="J18" s="184"/>
    </row>
    <row r="19" spans="1:10" ht="21.75" customHeight="1" thickBot="1">
      <c r="A19" s="907"/>
      <c r="B19" s="1028"/>
      <c r="C19" s="1029"/>
      <c r="D19" s="221">
        <v>2012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184"/>
    </row>
    <row r="20" spans="1:10" ht="21.75" customHeight="1" thickBot="1">
      <c r="A20" s="908"/>
      <c r="B20" s="1030"/>
      <c r="C20" s="1031"/>
      <c r="D20" s="221">
        <v>2013</v>
      </c>
      <c r="E20" s="31">
        <v>700</v>
      </c>
      <c r="F20" s="31">
        <v>0</v>
      </c>
      <c r="G20" s="31">
        <v>0</v>
      </c>
      <c r="H20" s="31">
        <v>700</v>
      </c>
      <c r="I20" s="31">
        <v>0</v>
      </c>
      <c r="J20" s="184"/>
    </row>
    <row r="21" spans="1:10" ht="47.25" customHeight="1" thickBot="1">
      <c r="A21" s="979" t="s">
        <v>18</v>
      </c>
      <c r="B21" s="941" t="s">
        <v>70</v>
      </c>
      <c r="C21" s="942"/>
      <c r="D21" s="221"/>
      <c r="E21" s="31"/>
      <c r="F21" s="31"/>
      <c r="G21" s="31"/>
      <c r="H21" s="31"/>
      <c r="I21" s="31"/>
      <c r="J21" s="184"/>
    </row>
    <row r="22" spans="1:10" ht="55.5" customHeight="1" thickBot="1">
      <c r="A22" s="907"/>
      <c r="B22" s="1028"/>
      <c r="C22" s="1029"/>
      <c r="D22" s="221">
        <v>2012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184"/>
    </row>
    <row r="23" spans="1:10" ht="45" customHeight="1" thickBot="1">
      <c r="A23" s="908"/>
      <c r="B23" s="1030"/>
      <c r="C23" s="1031"/>
      <c r="D23" s="221">
        <v>2013</v>
      </c>
      <c r="E23" s="31">
        <v>1200</v>
      </c>
      <c r="F23" s="31">
        <v>0</v>
      </c>
      <c r="G23" s="31">
        <v>0</v>
      </c>
      <c r="H23" s="31">
        <v>1200</v>
      </c>
      <c r="I23" s="31">
        <v>0</v>
      </c>
      <c r="J23" s="184"/>
    </row>
    <row r="24" spans="1:10" ht="48.75" customHeight="1">
      <c r="A24" s="979" t="s">
        <v>21</v>
      </c>
      <c r="B24" s="941" t="s">
        <v>71</v>
      </c>
      <c r="C24" s="942"/>
      <c r="D24" s="979"/>
      <c r="E24" s="1038"/>
      <c r="F24" s="1038"/>
      <c r="G24" s="1038"/>
      <c r="H24" s="1038"/>
      <c r="I24" s="1038"/>
      <c r="J24" s="985"/>
    </row>
    <row r="25" spans="1:10" ht="21" customHeight="1">
      <c r="A25" s="907"/>
      <c r="B25" s="1028" t="s">
        <v>72</v>
      </c>
      <c r="C25" s="1029"/>
      <c r="D25" s="907"/>
      <c r="E25" s="1044"/>
      <c r="F25" s="1044"/>
      <c r="G25" s="1044"/>
      <c r="H25" s="1044"/>
      <c r="I25" s="1044"/>
      <c r="J25" s="990"/>
    </row>
    <row r="26" spans="1:10" ht="16.5" thickBot="1">
      <c r="A26" s="907"/>
      <c r="B26" s="1028" t="s">
        <v>73</v>
      </c>
      <c r="C26" s="1029"/>
      <c r="D26" s="908"/>
      <c r="E26" s="1039"/>
      <c r="F26" s="1039"/>
      <c r="G26" s="1039"/>
      <c r="H26" s="1039"/>
      <c r="I26" s="1039"/>
      <c r="J26" s="986"/>
    </row>
    <row r="27" spans="1:10" ht="18.75" customHeight="1" thickBot="1">
      <c r="A27" s="907"/>
      <c r="B27" s="1040" t="s">
        <v>111</v>
      </c>
      <c r="C27" s="1041"/>
      <c r="D27" s="221">
        <v>2012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184"/>
    </row>
    <row r="28" spans="1:10" ht="16.5" thickBot="1">
      <c r="A28" s="908"/>
      <c r="B28" s="1042"/>
      <c r="C28" s="1043"/>
      <c r="D28" s="221">
        <v>2013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184"/>
    </row>
    <row r="29" spans="1:10" ht="36" customHeight="1">
      <c r="A29" s="979">
        <v>2</v>
      </c>
      <c r="B29" s="941" t="s">
        <v>74</v>
      </c>
      <c r="C29" s="942"/>
      <c r="D29" s="979"/>
      <c r="E29" s="1038">
        <v>0</v>
      </c>
      <c r="F29" s="1038">
        <v>0</v>
      </c>
      <c r="G29" s="1038">
        <v>0</v>
      </c>
      <c r="H29" s="1038">
        <v>0</v>
      </c>
      <c r="I29" s="1038">
        <v>0</v>
      </c>
      <c r="J29" s="985"/>
    </row>
    <row r="30" spans="1:10" ht="15.75" customHeight="1" thickBot="1">
      <c r="A30" s="908"/>
      <c r="B30" s="1030"/>
      <c r="C30" s="1031"/>
      <c r="D30" s="908"/>
      <c r="E30" s="1039"/>
      <c r="F30" s="1039"/>
      <c r="G30" s="1039"/>
      <c r="H30" s="1039"/>
      <c r="I30" s="1039"/>
      <c r="J30" s="986"/>
    </row>
    <row r="31" spans="1:10" ht="27" customHeight="1" thickBot="1">
      <c r="A31" s="979" t="s">
        <v>41</v>
      </c>
      <c r="B31" s="941" t="s">
        <v>75</v>
      </c>
      <c r="C31" s="942"/>
      <c r="D31" s="221"/>
      <c r="E31" s="31"/>
      <c r="F31" s="31"/>
      <c r="G31" s="31"/>
      <c r="H31" s="31"/>
      <c r="I31" s="31"/>
      <c r="J31" s="184"/>
    </row>
    <row r="32" spans="1:10" ht="21" customHeight="1" thickBot="1">
      <c r="A32" s="907"/>
      <c r="B32" s="1028"/>
      <c r="C32" s="1029"/>
      <c r="D32" s="221">
        <v>2012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184"/>
    </row>
    <row r="33" spans="1:10" ht="18" customHeight="1" thickBot="1">
      <c r="A33" s="908"/>
      <c r="B33" s="1030"/>
      <c r="C33" s="1031"/>
      <c r="D33" s="221">
        <v>2013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184"/>
    </row>
    <row r="34" spans="1:10" ht="35.25" customHeight="1" thickBot="1">
      <c r="A34" s="979" t="s">
        <v>43</v>
      </c>
      <c r="B34" s="941" t="s">
        <v>76</v>
      </c>
      <c r="C34" s="942"/>
      <c r="D34" s="221"/>
      <c r="E34" s="31"/>
      <c r="F34" s="31"/>
      <c r="G34" s="31"/>
      <c r="H34" s="31"/>
      <c r="I34" s="31"/>
      <c r="J34" s="184"/>
    </row>
    <row r="35" spans="1:10" ht="35.25" customHeight="1" thickBot="1">
      <c r="A35" s="907"/>
      <c r="B35" s="1028"/>
      <c r="C35" s="1029"/>
      <c r="D35" s="221">
        <v>2012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184"/>
    </row>
    <row r="36" spans="1:10" ht="42" customHeight="1" thickBot="1">
      <c r="A36" s="908"/>
      <c r="B36" s="1030"/>
      <c r="C36" s="1031"/>
      <c r="D36" s="221">
        <v>2013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184"/>
    </row>
    <row r="37" spans="1:10" ht="29.25" customHeight="1" thickBot="1">
      <c r="A37" s="979" t="s">
        <v>45</v>
      </c>
      <c r="B37" s="941" t="s">
        <v>77</v>
      </c>
      <c r="C37" s="942"/>
      <c r="D37" s="221"/>
      <c r="E37" s="31"/>
      <c r="F37" s="31"/>
      <c r="G37" s="31"/>
      <c r="H37" s="31"/>
      <c r="I37" s="31"/>
      <c r="J37" s="184"/>
    </row>
    <row r="38" spans="1:10" ht="29.25" customHeight="1" thickBot="1">
      <c r="A38" s="907"/>
      <c r="B38" s="1028"/>
      <c r="C38" s="1029"/>
      <c r="D38" s="221">
        <v>2012</v>
      </c>
      <c r="E38" s="31">
        <v>1000</v>
      </c>
      <c r="F38" s="31">
        <v>0</v>
      </c>
      <c r="G38" s="31">
        <v>0</v>
      </c>
      <c r="H38" s="31">
        <v>1000</v>
      </c>
      <c r="I38" s="31">
        <v>0</v>
      </c>
      <c r="J38" s="184"/>
    </row>
    <row r="39" spans="1:10" ht="38.25" customHeight="1" thickBot="1">
      <c r="A39" s="908"/>
      <c r="B39" s="1030"/>
      <c r="C39" s="1031"/>
      <c r="D39" s="221">
        <v>2013</v>
      </c>
      <c r="E39" s="31">
        <v>1000</v>
      </c>
      <c r="F39" s="31">
        <v>0</v>
      </c>
      <c r="G39" s="31">
        <v>0</v>
      </c>
      <c r="H39" s="31">
        <v>1000</v>
      </c>
      <c r="I39" s="31">
        <v>0</v>
      </c>
      <c r="J39" s="184"/>
    </row>
    <row r="40" spans="1:10" ht="33" customHeight="1">
      <c r="A40" s="979">
        <v>3</v>
      </c>
      <c r="B40" s="941" t="s">
        <v>78</v>
      </c>
      <c r="C40" s="942"/>
      <c r="D40" s="979"/>
      <c r="E40" s="1038"/>
      <c r="F40" s="1038"/>
      <c r="G40" s="1038"/>
      <c r="H40" s="1038"/>
      <c r="I40" s="1038"/>
      <c r="J40" s="985"/>
    </row>
    <row r="41" spans="1:10" ht="15" customHeight="1" thickBot="1">
      <c r="A41" s="908"/>
      <c r="B41" s="1030"/>
      <c r="C41" s="1031"/>
      <c r="D41" s="908"/>
      <c r="E41" s="1039"/>
      <c r="F41" s="1039"/>
      <c r="G41" s="1039"/>
      <c r="H41" s="1039"/>
      <c r="I41" s="1039"/>
      <c r="J41" s="986"/>
    </row>
    <row r="42" spans="1:10" ht="75" customHeight="1" thickBot="1">
      <c r="A42" s="979" t="s">
        <v>79</v>
      </c>
      <c r="B42" s="1032" t="s">
        <v>80</v>
      </c>
      <c r="C42" s="1033"/>
      <c r="D42" s="221"/>
      <c r="E42" s="31"/>
      <c r="F42" s="31"/>
      <c r="G42" s="31"/>
      <c r="H42" s="31"/>
      <c r="I42" s="31"/>
      <c r="J42" s="184"/>
    </row>
    <row r="43" spans="1:10" ht="56.25" customHeight="1" thickBot="1">
      <c r="A43" s="907"/>
      <c r="B43" s="1034"/>
      <c r="C43" s="1035"/>
      <c r="D43" s="221">
        <v>2012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184"/>
    </row>
    <row r="44" spans="1:10" ht="60.75" customHeight="1" thickBot="1">
      <c r="A44" s="908"/>
      <c r="B44" s="1036"/>
      <c r="C44" s="1037"/>
      <c r="D44" s="221">
        <v>2013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184"/>
    </row>
    <row r="45" spans="1:10" ht="56.25" customHeight="1" thickBot="1">
      <c r="A45" s="979" t="s">
        <v>81</v>
      </c>
      <c r="B45" s="1032" t="s">
        <v>82</v>
      </c>
      <c r="C45" s="1033"/>
      <c r="D45" s="221"/>
      <c r="E45" s="31"/>
      <c r="F45" s="31"/>
      <c r="G45" s="31"/>
      <c r="H45" s="31"/>
      <c r="I45" s="31"/>
      <c r="J45" s="184"/>
    </row>
    <row r="46" spans="1:10" ht="34.5" customHeight="1" thickBot="1">
      <c r="A46" s="907"/>
      <c r="B46" s="1034"/>
      <c r="C46" s="1035"/>
      <c r="D46" s="221">
        <v>2012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184"/>
    </row>
    <row r="47" spans="1:10" ht="39" customHeight="1" thickBot="1">
      <c r="A47" s="908"/>
      <c r="B47" s="1036"/>
      <c r="C47" s="1037"/>
      <c r="D47" s="221">
        <v>2013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184"/>
    </row>
    <row r="48" spans="1:10" ht="35.25" customHeight="1" thickBot="1">
      <c r="A48" s="979" t="s">
        <v>83</v>
      </c>
      <c r="B48" s="1032" t="s">
        <v>84</v>
      </c>
      <c r="C48" s="1033"/>
      <c r="D48" s="221"/>
      <c r="E48" s="31"/>
      <c r="F48" s="31"/>
      <c r="G48" s="31"/>
      <c r="H48" s="31"/>
      <c r="I48" s="31"/>
      <c r="J48" s="184"/>
    </row>
    <row r="49" spans="1:10" ht="25.5" customHeight="1" thickBot="1">
      <c r="A49" s="907"/>
      <c r="B49" s="1034"/>
      <c r="C49" s="1035"/>
      <c r="D49" s="221">
        <v>2012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184"/>
    </row>
    <row r="50" spans="1:10" ht="22.5" customHeight="1" thickBot="1">
      <c r="A50" s="908"/>
      <c r="B50" s="1036"/>
      <c r="C50" s="1037"/>
      <c r="D50" s="221">
        <v>2013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184"/>
    </row>
    <row r="51" spans="1:10" ht="32.25" customHeight="1" thickBot="1">
      <c r="A51" s="979" t="s">
        <v>85</v>
      </c>
      <c r="B51" s="1032" t="s">
        <v>86</v>
      </c>
      <c r="C51" s="1033"/>
      <c r="D51" s="221"/>
      <c r="E51" s="31"/>
      <c r="F51" s="31"/>
      <c r="G51" s="31"/>
      <c r="H51" s="31"/>
      <c r="I51" s="31"/>
      <c r="J51" s="184"/>
    </row>
    <row r="52" spans="1:10" ht="30.75" customHeight="1" thickBot="1">
      <c r="A52" s="907"/>
      <c r="B52" s="1034"/>
      <c r="C52" s="1035"/>
      <c r="D52" s="221">
        <v>2012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184"/>
    </row>
    <row r="53" spans="1:10" ht="34.5" customHeight="1" thickBot="1">
      <c r="A53" s="908"/>
      <c r="B53" s="1036"/>
      <c r="C53" s="1037"/>
      <c r="D53" s="221">
        <v>2013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184"/>
    </row>
    <row r="54" spans="1:10" ht="23.25" customHeight="1" thickBot="1">
      <c r="A54" s="979" t="s">
        <v>87</v>
      </c>
      <c r="B54" s="1032" t="s">
        <v>88</v>
      </c>
      <c r="C54" s="1033"/>
      <c r="D54" s="221"/>
      <c r="E54" s="31"/>
      <c r="F54" s="31"/>
      <c r="G54" s="31"/>
      <c r="H54" s="31"/>
      <c r="I54" s="31"/>
      <c r="J54" s="184"/>
    </row>
    <row r="55" spans="1:10" ht="20.25" customHeight="1" thickBot="1">
      <c r="A55" s="907"/>
      <c r="B55" s="1034"/>
      <c r="C55" s="1035"/>
      <c r="D55" s="221">
        <v>2012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184"/>
    </row>
    <row r="56" spans="1:10" ht="23.25" customHeight="1" thickBot="1">
      <c r="A56" s="908"/>
      <c r="B56" s="1036"/>
      <c r="C56" s="1037"/>
      <c r="D56" s="221">
        <v>2013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184"/>
    </row>
    <row r="57" spans="1:10" ht="38.25" customHeight="1" thickBot="1">
      <c r="A57" s="979" t="s">
        <v>89</v>
      </c>
      <c r="B57" s="1032" t="s">
        <v>90</v>
      </c>
      <c r="C57" s="1033"/>
      <c r="D57" s="221"/>
      <c r="E57" s="31"/>
      <c r="F57" s="31"/>
      <c r="G57" s="31"/>
      <c r="H57" s="31"/>
      <c r="I57" s="31"/>
      <c r="J57" s="184"/>
    </row>
    <row r="58" spans="1:10" ht="40.5" customHeight="1" thickBot="1">
      <c r="A58" s="907"/>
      <c r="B58" s="1034"/>
      <c r="C58" s="1035"/>
      <c r="D58" s="221">
        <v>2012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184"/>
    </row>
    <row r="59" spans="1:10" ht="36.75" customHeight="1" thickBot="1">
      <c r="A59" s="908"/>
      <c r="B59" s="1036"/>
      <c r="C59" s="1037"/>
      <c r="D59" s="221">
        <v>2013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184"/>
    </row>
    <row r="60" spans="1:10" ht="52.5" customHeight="1" thickBot="1">
      <c r="A60" s="979" t="s">
        <v>91</v>
      </c>
      <c r="B60" s="1032" t="s">
        <v>92</v>
      </c>
      <c r="C60" s="1033"/>
      <c r="D60" s="221"/>
      <c r="E60" s="31"/>
      <c r="F60" s="31"/>
      <c r="G60" s="31"/>
      <c r="H60" s="31"/>
      <c r="I60" s="31"/>
      <c r="J60" s="184"/>
    </row>
    <row r="61" spans="1:10" ht="50.25" customHeight="1" thickBot="1">
      <c r="A61" s="907"/>
      <c r="B61" s="1034"/>
      <c r="C61" s="1035"/>
      <c r="D61" s="221">
        <v>2012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184"/>
    </row>
    <row r="62" spans="1:10" ht="44.25" customHeight="1" thickBot="1">
      <c r="A62" s="908"/>
      <c r="B62" s="1036"/>
      <c r="C62" s="1037"/>
      <c r="D62" s="221">
        <v>2013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184"/>
    </row>
    <row r="63" spans="1:10" ht="21.75" customHeight="1" thickBot="1">
      <c r="A63" s="979" t="s">
        <v>93</v>
      </c>
      <c r="B63" s="941" t="s">
        <v>94</v>
      </c>
      <c r="C63" s="942"/>
      <c r="D63" s="221"/>
      <c r="E63" s="31"/>
      <c r="F63" s="31"/>
      <c r="G63" s="31"/>
      <c r="H63" s="31"/>
      <c r="I63" s="31"/>
      <c r="J63" s="184"/>
    </row>
    <row r="64" spans="1:10" ht="16.5" thickBot="1">
      <c r="A64" s="907"/>
      <c r="B64" s="1028"/>
      <c r="C64" s="1029"/>
      <c r="D64" s="221">
        <v>2012</v>
      </c>
      <c r="E64" s="31">
        <v>1500</v>
      </c>
      <c r="F64" s="31">
        <v>0</v>
      </c>
      <c r="G64" s="31">
        <v>0</v>
      </c>
      <c r="H64" s="31">
        <v>1500</v>
      </c>
      <c r="I64" s="31">
        <v>0</v>
      </c>
      <c r="J64" s="184"/>
    </row>
    <row r="65" spans="1:10" ht="16.5" thickBot="1">
      <c r="A65" s="908"/>
      <c r="B65" s="1030"/>
      <c r="C65" s="1031"/>
      <c r="D65" s="221">
        <v>2013</v>
      </c>
      <c r="E65" s="31">
        <v>1500</v>
      </c>
      <c r="F65" s="31">
        <v>0</v>
      </c>
      <c r="G65" s="31">
        <v>0</v>
      </c>
      <c r="H65" s="31">
        <v>1500</v>
      </c>
      <c r="I65" s="31">
        <v>0</v>
      </c>
      <c r="J65" s="184"/>
    </row>
    <row r="66" spans="1:10" ht="29.25" customHeight="1" thickBot="1">
      <c r="A66" s="979" t="s">
        <v>95</v>
      </c>
      <c r="B66" s="941" t="s">
        <v>96</v>
      </c>
      <c r="C66" s="942"/>
      <c r="D66" s="221"/>
      <c r="E66" s="31"/>
      <c r="F66" s="31"/>
      <c r="G66" s="31"/>
      <c r="H66" s="31"/>
      <c r="I66" s="31"/>
      <c r="J66" s="184"/>
    </row>
    <row r="67" spans="1:10" ht="26.25" customHeight="1" thickBot="1">
      <c r="A67" s="907"/>
      <c r="B67" s="1028"/>
      <c r="C67" s="1029"/>
      <c r="D67" s="221">
        <v>2012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184"/>
    </row>
    <row r="68" spans="1:10" ht="25.5" customHeight="1" thickBot="1">
      <c r="A68" s="908"/>
      <c r="B68" s="1030"/>
      <c r="C68" s="1031"/>
      <c r="D68" s="221">
        <v>2013</v>
      </c>
      <c r="E68" s="31">
        <v>100</v>
      </c>
      <c r="F68" s="31">
        <v>0</v>
      </c>
      <c r="G68" s="31">
        <v>0</v>
      </c>
      <c r="H68" s="31">
        <v>100</v>
      </c>
      <c r="I68" s="31">
        <v>0</v>
      </c>
      <c r="J68" s="184"/>
    </row>
    <row r="69" spans="1:10" ht="33.75" customHeight="1" thickBot="1">
      <c r="A69" s="182">
        <v>4</v>
      </c>
      <c r="B69" s="1024" t="s">
        <v>97</v>
      </c>
      <c r="C69" s="1025"/>
      <c r="D69" s="569" t="s">
        <v>494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184"/>
    </row>
    <row r="70" spans="1:10" ht="256.5" customHeight="1" thickBot="1">
      <c r="A70" s="182" t="s">
        <v>98</v>
      </c>
      <c r="B70" s="1026" t="s">
        <v>99</v>
      </c>
      <c r="C70" s="1027"/>
      <c r="D70" s="569" t="s">
        <v>494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184"/>
    </row>
    <row r="71" spans="1:10" ht="100.5" customHeight="1" thickBot="1">
      <c r="A71" s="182">
        <v>5</v>
      </c>
      <c r="B71" s="1024" t="s">
        <v>100</v>
      </c>
      <c r="C71" s="1025"/>
      <c r="D71" s="569" t="s">
        <v>494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184"/>
    </row>
    <row r="72" spans="1:10" ht="99.75" customHeight="1" thickBot="1">
      <c r="A72" s="182" t="s">
        <v>101</v>
      </c>
      <c r="B72" s="1026" t="s">
        <v>102</v>
      </c>
      <c r="C72" s="1027"/>
      <c r="D72" s="569" t="s">
        <v>494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184"/>
    </row>
    <row r="73" spans="1:10" ht="83.25" customHeight="1" thickBot="1">
      <c r="A73" s="182" t="s">
        <v>103</v>
      </c>
      <c r="B73" s="1026" t="s">
        <v>104</v>
      </c>
      <c r="C73" s="1027"/>
      <c r="D73" s="569" t="s">
        <v>494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184"/>
    </row>
  </sheetData>
  <mergeCells count="84">
    <mergeCell ref="A1:J1"/>
    <mergeCell ref="A3:B3"/>
    <mergeCell ref="C3:C5"/>
    <mergeCell ref="D3:D5"/>
    <mergeCell ref="E3:E5"/>
    <mergeCell ref="F3:I3"/>
    <mergeCell ref="J3:J5"/>
    <mergeCell ref="A4:B4"/>
    <mergeCell ref="F4:I4"/>
    <mergeCell ref="A5:B5"/>
    <mergeCell ref="A6:B6"/>
    <mergeCell ref="A7:B7"/>
    <mergeCell ref="J7:J9"/>
    <mergeCell ref="A8:B8"/>
    <mergeCell ref="A9:B9"/>
    <mergeCell ref="A10:J10"/>
    <mergeCell ref="B11:C11"/>
    <mergeCell ref="A12:A14"/>
    <mergeCell ref="B12:C14"/>
    <mergeCell ref="A15:A17"/>
    <mergeCell ref="B15:C17"/>
    <mergeCell ref="F24:F26"/>
    <mergeCell ref="G24:G26"/>
    <mergeCell ref="H24:H26"/>
    <mergeCell ref="I24:I26"/>
    <mergeCell ref="A18:A20"/>
    <mergeCell ref="B18:C20"/>
    <mergeCell ref="A21:A23"/>
    <mergeCell ref="B21:C23"/>
    <mergeCell ref="A24:A28"/>
    <mergeCell ref="B24:C24"/>
    <mergeCell ref="A31:A33"/>
    <mergeCell ref="B31:C33"/>
    <mergeCell ref="A34:A36"/>
    <mergeCell ref="B34:C36"/>
    <mergeCell ref="J24:J26"/>
    <mergeCell ref="B25:C25"/>
    <mergeCell ref="B26:C26"/>
    <mergeCell ref="B27:C28"/>
    <mergeCell ref="A29:A30"/>
    <mergeCell ref="B29:C30"/>
    <mergeCell ref="D29:D30"/>
    <mergeCell ref="E29:E30"/>
    <mergeCell ref="F29:F30"/>
    <mergeCell ref="G29:G30"/>
    <mergeCell ref="D24:D26"/>
    <mergeCell ref="E24:E26"/>
    <mergeCell ref="D40:D41"/>
    <mergeCell ref="E40:E41"/>
    <mergeCell ref="H29:H30"/>
    <mergeCell ref="I29:I30"/>
    <mergeCell ref="J29:J30"/>
    <mergeCell ref="F40:F41"/>
    <mergeCell ref="G40:G41"/>
    <mergeCell ref="H40:H41"/>
    <mergeCell ref="I40:I41"/>
    <mergeCell ref="J40:J41"/>
    <mergeCell ref="A42:A44"/>
    <mergeCell ref="B42:C44"/>
    <mergeCell ref="A37:A39"/>
    <mergeCell ref="B37:C39"/>
    <mergeCell ref="A40:A41"/>
    <mergeCell ref="B40:C41"/>
    <mergeCell ref="A45:A47"/>
    <mergeCell ref="B45:C47"/>
    <mergeCell ref="A48:A50"/>
    <mergeCell ref="B48:C50"/>
    <mergeCell ref="A51:A53"/>
    <mergeCell ref="B51:C53"/>
    <mergeCell ref="A54:A56"/>
    <mergeCell ref="B54:C56"/>
    <mergeCell ref="A57:A59"/>
    <mergeCell ref="B57:C59"/>
    <mergeCell ref="A60:A62"/>
    <mergeCell ref="B60:C62"/>
    <mergeCell ref="B71:C71"/>
    <mergeCell ref="B72:C72"/>
    <mergeCell ref="B73:C73"/>
    <mergeCell ref="A63:A65"/>
    <mergeCell ref="B63:C65"/>
    <mergeCell ref="A66:A68"/>
    <mergeCell ref="B66:C68"/>
    <mergeCell ref="B69:C69"/>
    <mergeCell ref="B70:C70"/>
  </mergeCells>
  <pageMargins left="0.7" right="0.7" top="0.75" bottom="0.75" header="0.3" footer="0.3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26</vt:i4>
      </vt:variant>
    </vt:vector>
  </HeadingPairs>
  <TitlesOfParts>
    <vt:vector size="26" baseType="lpstr">
      <vt:lpstr>Общее</vt:lpstr>
      <vt:lpstr>Развитие мал. и сред. предприне</vt:lpstr>
      <vt:lpstr>Развитие сел. хозяйства</vt:lpstr>
      <vt:lpstr>Улучшение жил. условий граж. се</vt:lpstr>
      <vt:lpstr>Переселение граждан</vt:lpstr>
      <vt:lpstr>Обеспечение жил. мол. семей</vt:lpstr>
      <vt:lpstr>Развитие образования</vt:lpstr>
      <vt:lpstr>Физкультура</vt:lpstr>
      <vt:lpstr>Экология.</vt:lpstr>
      <vt:lpstr>Развитие Здравоохранения.</vt:lpstr>
      <vt:lpstr>Развитие Культуры</vt:lpstr>
      <vt:lpstr>Профилактика правонарушений</vt:lpstr>
      <vt:lpstr>Электронный ПМР</vt:lpstr>
      <vt:lpstr>Газификация.</vt:lpstr>
      <vt:lpstr>Повышение эфф. бюдж. расх.</vt:lpstr>
      <vt:lpstr>Энергосбережение</vt:lpstr>
      <vt:lpstr>Обеспечение многодетных семей</vt:lpstr>
      <vt:lpstr>БДД</vt:lpstr>
      <vt:lpstr>Предупреждение и борьба с забол</vt:lpstr>
      <vt:lpstr>Доступная среда.</vt:lpstr>
      <vt:lpstr>Организация отдыха детей</vt:lpstr>
      <vt:lpstr>Ликвидация очереди в дет. сады</vt:lpstr>
      <vt:lpstr>Развитие конкуренции</vt:lpstr>
      <vt:lpstr>ИП МУП Водоканал</vt:lpstr>
      <vt:lpstr>ИП МУП Водоканал за счет платы</vt:lpstr>
      <vt:lpstr>ИП МУП Теплосеть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2012-10-05T07:38:05Z</dcterms:modified>
</cp:coreProperties>
</file>