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5"/>
  </bookViews>
  <sheets>
    <sheet name="прил №1" sheetId="1" r:id="rId1"/>
    <sheet name="прил №2" sheetId="2" r:id="rId2"/>
    <sheet name="прил №3" sheetId="3" r:id="rId3"/>
    <sheet name="прил №4" sheetId="4" r:id="rId4"/>
    <sheet name="прил №5 мое (ден раз)" sheetId="8" r:id="rId5"/>
    <sheet name="прил 6" sheetId="7" r:id="rId6"/>
    <sheet name="Лист2" sheetId="10" r:id="rId7"/>
  </sheets>
  <calcPr calcId="125725"/>
</workbook>
</file>

<file path=xl/calcChain.xml><?xml version="1.0" encoding="utf-8"?>
<calcChain xmlns="http://schemas.openxmlformats.org/spreadsheetml/2006/main">
  <c r="G14" i="7"/>
  <c r="C154" i="8"/>
  <c r="C155" s="1"/>
  <c r="D25" i="4"/>
  <c r="E25"/>
  <c r="F25"/>
  <c r="C25"/>
  <c r="D42" i="2"/>
  <c r="E42"/>
  <c r="F42"/>
  <c r="C42"/>
  <c r="D154" i="8"/>
  <c r="E154"/>
  <c r="E155" s="1"/>
  <c r="F151"/>
  <c r="F152"/>
  <c r="F153"/>
  <c r="A12" i="4"/>
  <c r="A13" s="1"/>
  <c r="A14" s="1"/>
  <c r="A15" s="1"/>
  <c r="A16" s="1"/>
  <c r="A17" s="1"/>
  <c r="A18" s="1"/>
  <c r="A19" s="1"/>
  <c r="A20" s="1"/>
  <c r="A21" s="1"/>
  <c r="A22" s="1"/>
  <c r="A23" s="1"/>
  <c r="A24" s="1"/>
  <c r="A27" s="1"/>
  <c r="A28" s="1"/>
  <c r="A29" s="1"/>
  <c r="A30" s="1"/>
  <c r="A31" s="1"/>
  <c r="A32" s="1"/>
  <c r="A33" s="1"/>
  <c r="A34" s="1"/>
  <c r="A37" s="1"/>
  <c r="A38" s="1"/>
  <c r="A39" s="1"/>
  <c r="A40" s="1"/>
  <c r="A41" s="1"/>
  <c r="A42" s="1"/>
  <c r="A43" s="1"/>
  <c r="A11"/>
  <c r="A12" i="3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4" s="1"/>
  <c r="A37" s="1"/>
  <c r="A42" s="1"/>
  <c r="A45" s="1"/>
  <c r="A46" s="1"/>
  <c r="A47" s="1"/>
  <c r="A48" s="1"/>
  <c r="A51" s="1"/>
  <c r="A52" s="1"/>
  <c r="A55" s="1"/>
  <c r="A60" s="1"/>
  <c r="A63" s="1"/>
  <c r="A64" s="1"/>
  <c r="A65" s="1"/>
  <c r="A66" s="1"/>
  <c r="A67" s="1"/>
  <c r="A70" s="1"/>
  <c r="A71" s="1"/>
  <c r="A74" s="1"/>
  <c r="A75" s="1"/>
  <c r="A76" s="1"/>
  <c r="A77" s="1"/>
  <c r="A80" s="1"/>
  <c r="A83" s="1"/>
  <c r="A84" s="1"/>
  <c r="A89" s="1"/>
  <c r="A90" s="1"/>
  <c r="A91" s="1"/>
  <c r="A92" s="1"/>
  <c r="A93" s="1"/>
  <c r="A94" s="1"/>
  <c r="A95" s="1"/>
  <c r="A96" s="1"/>
  <c r="A99" s="1"/>
  <c r="A100" s="1"/>
  <c r="A101" s="1"/>
  <c r="A104" s="1"/>
  <c r="A107" s="1"/>
  <c r="A110" s="1"/>
  <c r="A115" s="1"/>
  <c r="A116" s="1"/>
  <c r="A119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42" s="1"/>
  <c r="A143" s="1"/>
  <c r="A146" s="1"/>
  <c r="A147" s="1"/>
  <c r="A148" s="1"/>
  <c r="A153" s="1"/>
  <c r="A154" s="1"/>
  <c r="A155" s="1"/>
  <c r="A156" s="1"/>
  <c r="A157" s="1"/>
  <c r="A162" s="1"/>
  <c r="A166" s="1"/>
  <c r="A14" i="2"/>
  <c r="P19" i="7"/>
  <c r="O19"/>
  <c r="N19"/>
  <c r="M19"/>
  <c r="L19"/>
  <c r="K19"/>
  <c r="J19"/>
  <c r="I19"/>
  <c r="H19"/>
  <c r="G19"/>
  <c r="P18"/>
  <c r="O18"/>
  <c r="N18"/>
  <c r="M18"/>
  <c r="L18"/>
  <c r="K18"/>
  <c r="J18"/>
  <c r="I18"/>
  <c r="H18"/>
  <c r="H15"/>
  <c r="I13"/>
  <c r="J13"/>
  <c r="H13"/>
  <c r="G13"/>
  <c r="E198" i="8"/>
  <c r="E199" s="1"/>
  <c r="E200" s="1"/>
  <c r="D198"/>
  <c r="D199" s="1"/>
  <c r="C198"/>
  <c r="C199" s="1"/>
  <c r="F197"/>
  <c r="F198" s="1"/>
  <c r="F199" s="1"/>
  <c r="E194"/>
  <c r="E195" s="1"/>
  <c r="D194"/>
  <c r="D195" s="1"/>
  <c r="C194"/>
  <c r="C195" s="1"/>
  <c r="F193"/>
  <c r="F194" s="1"/>
  <c r="F195" s="1"/>
  <c r="D189"/>
  <c r="D190" s="1"/>
  <c r="C189"/>
  <c r="C190" s="1"/>
  <c r="F188"/>
  <c r="F187"/>
  <c r="F186"/>
  <c r="F185"/>
  <c r="F184"/>
  <c r="F183"/>
  <c r="F182"/>
  <c r="F181"/>
  <c r="F180"/>
  <c r="F179"/>
  <c r="F178"/>
  <c r="F177"/>
  <c r="D173"/>
  <c r="C173"/>
  <c r="F172"/>
  <c r="F171"/>
  <c r="F170"/>
  <c r="F169"/>
  <c r="F168"/>
  <c r="F167"/>
  <c r="F166"/>
  <c r="F165"/>
  <c r="F164"/>
  <c r="F163"/>
  <c r="F162"/>
  <c r="D160"/>
  <c r="C160"/>
  <c r="C174" s="1"/>
  <c r="F159"/>
  <c r="F158"/>
  <c r="F160" s="1"/>
  <c r="D155"/>
  <c r="F150"/>
  <c r="F149"/>
  <c r="F148"/>
  <c r="F147"/>
  <c r="F146"/>
  <c r="F145"/>
  <c r="F144"/>
  <c r="F143"/>
  <c r="F142"/>
  <c r="F141"/>
  <c r="F140"/>
  <c r="F139"/>
  <c r="F202" s="1"/>
  <c r="F138"/>
  <c r="F137"/>
  <c r="F136"/>
  <c r="F135"/>
  <c r="F134"/>
  <c r="F133"/>
  <c r="F132"/>
  <c r="F131"/>
  <c r="F130"/>
  <c r="F129"/>
  <c r="F128"/>
  <c r="F127"/>
  <c r="F126"/>
  <c r="F125"/>
  <c r="A125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D121"/>
  <c r="C121"/>
  <c r="C122" s="1"/>
  <c r="F120"/>
  <c r="F121" s="1"/>
  <c r="D118"/>
  <c r="C118"/>
  <c r="F117"/>
  <c r="F116"/>
  <c r="D112"/>
  <c r="D113" s="1"/>
  <c r="C112"/>
  <c r="F111"/>
  <c r="F112" s="1"/>
  <c r="D109"/>
  <c r="C109"/>
  <c r="F108"/>
  <c r="F109" s="1"/>
  <c r="D106"/>
  <c r="C106"/>
  <c r="F105"/>
  <c r="F106" s="1"/>
  <c r="D103"/>
  <c r="C103"/>
  <c r="F102"/>
  <c r="F101"/>
  <c r="F100"/>
  <c r="D98"/>
  <c r="C98"/>
  <c r="F97"/>
  <c r="F96"/>
  <c r="F95"/>
  <c r="F94"/>
  <c r="F93"/>
  <c r="F92"/>
  <c r="F91"/>
  <c r="F90"/>
  <c r="D86"/>
  <c r="C86"/>
  <c r="F85"/>
  <c r="F84"/>
  <c r="D82"/>
  <c r="C82"/>
  <c r="F81"/>
  <c r="F82" s="1"/>
  <c r="D79"/>
  <c r="C79"/>
  <c r="F78"/>
  <c r="F77"/>
  <c r="F76"/>
  <c r="F75"/>
  <c r="D73"/>
  <c r="C73"/>
  <c r="F72"/>
  <c r="F71"/>
  <c r="D69"/>
  <c r="C69"/>
  <c r="F68"/>
  <c r="F67"/>
  <c r="F66"/>
  <c r="F65"/>
  <c r="F64"/>
  <c r="E62"/>
  <c r="D62"/>
  <c r="C62"/>
  <c r="F61"/>
  <c r="F62" s="1"/>
  <c r="E57"/>
  <c r="D57"/>
  <c r="C57"/>
  <c r="F56"/>
  <c r="F57" s="1"/>
  <c r="D54"/>
  <c r="C54"/>
  <c r="F53"/>
  <c r="F52"/>
  <c r="D50"/>
  <c r="C50"/>
  <c r="F49"/>
  <c r="F48"/>
  <c r="F47"/>
  <c r="F46"/>
  <c r="E44"/>
  <c r="D44"/>
  <c r="C44"/>
  <c r="F43"/>
  <c r="F44" s="1"/>
  <c r="E39"/>
  <c r="D39"/>
  <c r="C39"/>
  <c r="F38"/>
  <c r="F39" s="1"/>
  <c r="E36"/>
  <c r="D36"/>
  <c r="C36"/>
  <c r="F35"/>
  <c r="F36" s="1"/>
  <c r="D33"/>
  <c r="C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5" s="1"/>
  <c r="A38" s="1"/>
  <c r="A43" s="1"/>
  <c r="A46" s="1"/>
  <c r="A47" s="1"/>
  <c r="A48" s="1"/>
  <c r="A49" s="1"/>
  <c r="A52" s="1"/>
  <c r="A53" s="1"/>
  <c r="A56" s="1"/>
  <c r="A61" s="1"/>
  <c r="A64" s="1"/>
  <c r="A65" s="1"/>
  <c r="A66" s="1"/>
  <c r="A67" s="1"/>
  <c r="A68" s="1"/>
  <c r="A71" s="1"/>
  <c r="A72" s="1"/>
  <c r="A75" s="1"/>
  <c r="A76" s="1"/>
  <c r="A77" s="1"/>
  <c r="A78" s="1"/>
  <c r="A81" s="1"/>
  <c r="A84" s="1"/>
  <c r="A85" s="1"/>
  <c r="A90" s="1"/>
  <c r="A91" s="1"/>
  <c r="A92" s="1"/>
  <c r="A93" s="1"/>
  <c r="A94" s="1"/>
  <c r="A95" s="1"/>
  <c r="A96" s="1"/>
  <c r="A97" s="1"/>
  <c r="A100" s="1"/>
  <c r="A101" s="1"/>
  <c r="A102" s="1"/>
  <c r="A105" s="1"/>
  <c r="A108" s="1"/>
  <c r="A111" s="1"/>
  <c r="A116" s="1"/>
  <c r="F12"/>
  <c r="D44" i="4"/>
  <c r="D45" s="1"/>
  <c r="D74" i="2"/>
  <c r="D87" i="1"/>
  <c r="F45" i="4"/>
  <c r="E44"/>
  <c r="E45" s="1"/>
  <c r="F44"/>
  <c r="C44"/>
  <c r="C45" s="1"/>
  <c r="D35"/>
  <c r="E35"/>
  <c r="F35"/>
  <c r="C35"/>
  <c r="D11" i="2"/>
  <c r="E11"/>
  <c r="F11"/>
  <c r="F75" s="1"/>
  <c r="C11"/>
  <c r="C158" i="3"/>
  <c r="C149"/>
  <c r="C150" s="1"/>
  <c r="C144"/>
  <c r="C138"/>
  <c r="C139" s="1"/>
  <c r="C159"/>
  <c r="F167"/>
  <c r="F168" s="1"/>
  <c r="E167"/>
  <c r="E168" s="1"/>
  <c r="D167"/>
  <c r="D168" s="1"/>
  <c r="C167"/>
  <c r="C168" s="1"/>
  <c r="F163"/>
  <c r="F164" s="1"/>
  <c r="E163"/>
  <c r="E164" s="1"/>
  <c r="D163"/>
  <c r="D164" s="1"/>
  <c r="C163"/>
  <c r="C164" s="1"/>
  <c r="D158"/>
  <c r="D159" s="1"/>
  <c r="E158"/>
  <c r="E159" s="1"/>
  <c r="F158"/>
  <c r="F159" s="1"/>
  <c r="D149"/>
  <c r="E149"/>
  <c r="F149"/>
  <c r="D138"/>
  <c r="D139" s="1"/>
  <c r="E138"/>
  <c r="E139" s="1"/>
  <c r="F138"/>
  <c r="F139" s="1"/>
  <c r="E87" i="1"/>
  <c r="F87"/>
  <c r="C87"/>
  <c r="C81"/>
  <c r="C76"/>
  <c r="C69"/>
  <c r="C57"/>
  <c r="C43"/>
  <c r="C117" i="3"/>
  <c r="C121" s="1"/>
  <c r="C97"/>
  <c r="C32"/>
  <c r="D144"/>
  <c r="D150" s="1"/>
  <c r="E144"/>
  <c r="E150" s="1"/>
  <c r="F144"/>
  <c r="F150" s="1"/>
  <c r="D117"/>
  <c r="D121" s="1"/>
  <c r="E117"/>
  <c r="E121" s="1"/>
  <c r="F117"/>
  <c r="F121" s="1"/>
  <c r="D111"/>
  <c r="E111"/>
  <c r="F111"/>
  <c r="C111"/>
  <c r="D108"/>
  <c r="E108"/>
  <c r="F108"/>
  <c r="C108"/>
  <c r="D97"/>
  <c r="E97"/>
  <c r="F97"/>
  <c r="D85"/>
  <c r="E85"/>
  <c r="F85"/>
  <c r="C85"/>
  <c r="D81"/>
  <c r="E81"/>
  <c r="F81"/>
  <c r="C81"/>
  <c r="D78"/>
  <c r="E78"/>
  <c r="F78"/>
  <c r="C78"/>
  <c r="D72"/>
  <c r="E72"/>
  <c r="F72"/>
  <c r="C72"/>
  <c r="D49"/>
  <c r="E49"/>
  <c r="F49"/>
  <c r="C49"/>
  <c r="D53"/>
  <c r="E53"/>
  <c r="F53"/>
  <c r="C53"/>
  <c r="D56"/>
  <c r="E56"/>
  <c r="F56"/>
  <c r="C56"/>
  <c r="D38"/>
  <c r="E38"/>
  <c r="F38"/>
  <c r="C38"/>
  <c r="D35"/>
  <c r="E35"/>
  <c r="F35"/>
  <c r="C35"/>
  <c r="D32"/>
  <c r="E32"/>
  <c r="F32"/>
  <c r="A15" i="2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F43" i="1"/>
  <c r="E43"/>
  <c r="D43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5" s="1"/>
  <c r="A46" s="1"/>
  <c r="A47" s="1"/>
  <c r="A48" s="1"/>
  <c r="A49" s="1"/>
  <c r="A50" s="1"/>
  <c r="A51" s="1"/>
  <c r="A52" s="1"/>
  <c r="A53" s="1"/>
  <c r="A54" s="1"/>
  <c r="A55" s="1"/>
  <c r="A56" s="1"/>
  <c r="A59" s="1"/>
  <c r="A60" s="1"/>
  <c r="A61" s="1"/>
  <c r="A62" s="1"/>
  <c r="A63" s="1"/>
  <c r="A64" s="1"/>
  <c r="A65" s="1"/>
  <c r="A66" s="1"/>
  <c r="A67" s="1"/>
  <c r="A68" s="1"/>
  <c r="A71" s="1"/>
  <c r="A72" s="1"/>
  <c r="A73" s="1"/>
  <c r="A74" s="1"/>
  <c r="A75" s="1"/>
  <c r="A78" s="1"/>
  <c r="A79" s="1"/>
  <c r="A80" s="1"/>
  <c r="A83" s="1"/>
  <c r="A84" s="1"/>
  <c r="A85" s="1"/>
  <c r="A86" s="1"/>
  <c r="D61" i="3"/>
  <c r="E61"/>
  <c r="F61"/>
  <c r="C61"/>
  <c r="D43"/>
  <c r="E43"/>
  <c r="F43"/>
  <c r="C43"/>
  <c r="E74" i="2"/>
  <c r="E75" s="1"/>
  <c r="F74"/>
  <c r="C74"/>
  <c r="C75" s="1"/>
  <c r="D71"/>
  <c r="E71"/>
  <c r="F71"/>
  <c r="C71"/>
  <c r="D81" i="1"/>
  <c r="E81"/>
  <c r="F81"/>
  <c r="D76"/>
  <c r="E76"/>
  <c r="F76"/>
  <c r="D69"/>
  <c r="E69"/>
  <c r="F69"/>
  <c r="F57"/>
  <c r="D57"/>
  <c r="E57"/>
  <c r="E169" i="3" l="1"/>
  <c r="E88" i="1"/>
  <c r="A45" i="2"/>
  <c r="A46" s="1"/>
  <c r="A47" s="1"/>
  <c r="A48" s="1"/>
  <c r="A49" s="1"/>
  <c r="A50" s="1"/>
  <c r="A51" s="1"/>
  <c r="A52" s="1"/>
  <c r="A53" s="1"/>
  <c r="A54" s="1"/>
  <c r="A57" s="1"/>
  <c r="A58" s="1"/>
  <c r="A59" s="1"/>
  <c r="A60" s="1"/>
  <c r="A61" s="1"/>
  <c r="A62" s="1"/>
  <c r="A63" s="1"/>
  <c r="A64" s="1"/>
  <c r="A65" s="1"/>
  <c r="A66" s="1"/>
  <c r="A67" s="1"/>
  <c r="A70" s="1"/>
  <c r="A73" s="1"/>
  <c r="F173" i="8"/>
  <c r="F174" s="1"/>
  <c r="D75" i="2"/>
  <c r="F69" i="8"/>
  <c r="F98"/>
  <c r="F118"/>
  <c r="F122" s="1"/>
  <c r="D174"/>
  <c r="A151"/>
  <c r="A152" s="1"/>
  <c r="A153" s="1"/>
  <c r="A158" s="1"/>
  <c r="A159" s="1"/>
  <c r="A162" s="1"/>
  <c r="A163" s="1"/>
  <c r="A164" s="1"/>
  <c r="A165" s="1"/>
  <c r="A166" s="1"/>
  <c r="A167" s="1"/>
  <c r="A168" s="1"/>
  <c r="A169" s="1"/>
  <c r="A170" s="1"/>
  <c r="A171" s="1"/>
  <c r="A172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93" s="1"/>
  <c r="A197" s="1"/>
  <c r="F154"/>
  <c r="F155" s="1"/>
  <c r="F103"/>
  <c r="C113"/>
  <c r="D122"/>
  <c r="F189"/>
  <c r="F190" s="1"/>
  <c r="A39" i="2"/>
  <c r="A40" s="1"/>
  <c r="A41" s="1"/>
  <c r="A44" s="1"/>
  <c r="F86" i="8"/>
  <c r="F79"/>
  <c r="F73"/>
  <c r="D87"/>
  <c r="C87"/>
  <c r="F54"/>
  <c r="C88" i="1"/>
  <c r="C90" s="1"/>
  <c r="F50" i="8"/>
  <c r="F58" s="1"/>
  <c r="D58"/>
  <c r="C58"/>
  <c r="F33"/>
  <c r="F40" s="1"/>
  <c r="C40"/>
  <c r="D88" i="1"/>
  <c r="D40" i="8"/>
  <c r="F113"/>
  <c r="C112" i="3"/>
  <c r="E112"/>
  <c r="F112"/>
  <c r="D112"/>
  <c r="F86"/>
  <c r="D86"/>
  <c r="C86"/>
  <c r="E86"/>
  <c r="F57"/>
  <c r="D57"/>
  <c r="C57"/>
  <c r="E57"/>
  <c r="F39"/>
  <c r="D39"/>
  <c r="D169" s="1"/>
  <c r="C39"/>
  <c r="C169" s="1"/>
  <c r="E39"/>
  <c r="F88" i="1"/>
  <c r="F90" s="1"/>
  <c r="F169" i="3" l="1"/>
  <c r="F200" i="8"/>
  <c r="C200"/>
  <c r="D200"/>
  <c r="F87"/>
  <c r="F203" l="1"/>
</calcChain>
</file>

<file path=xl/sharedStrings.xml><?xml version="1.0" encoding="utf-8"?>
<sst xmlns="http://schemas.openxmlformats.org/spreadsheetml/2006/main" count="965" uniqueCount="264">
  <si>
    <t>№</t>
  </si>
  <si>
    <t>Адрес непригодного для проживания дома</t>
  </si>
  <si>
    <t>Площадь дома по данным технического паспорта</t>
  </si>
  <si>
    <t>Количество проживающих</t>
  </si>
  <si>
    <t>Год переселения</t>
  </si>
  <si>
    <t>общая</t>
  </si>
  <si>
    <t>жилая</t>
  </si>
  <si>
    <t>семей</t>
  </si>
  <si>
    <t>человек</t>
  </si>
  <si>
    <t>Городское поселение Пушкино</t>
  </si>
  <si>
    <t>1.</t>
  </si>
  <si>
    <t>ул. 2-й Салтыковский, д. 5а</t>
  </si>
  <si>
    <t>2012-2013</t>
  </si>
  <si>
    <t>2.</t>
  </si>
  <si>
    <t>мкр. Клязьма, ул. Лермонтовская, д.48а</t>
  </si>
  <si>
    <t>мкр. Клязьма, ул. Гоголевская, д.48</t>
  </si>
  <si>
    <t>ул.Л.Толстого, д.36/6</t>
  </si>
  <si>
    <t>мкр. Заветы Ильича, ул. Коминтерна, д. 20</t>
  </si>
  <si>
    <t>ул. Боголюбская, д.7</t>
  </si>
  <si>
    <t>мкр. Клязьма, ул. Тергеневская, д.7</t>
  </si>
  <si>
    <t>мкр. Заветы Ильича, ул. Советская, д.2/8-б</t>
  </si>
  <si>
    <t>мкр. Заветы Ильича, ул. Советская, д.2/8-г</t>
  </si>
  <si>
    <t>мкр. Мамонтовка, ул. Крестьянская, д.6</t>
  </si>
  <si>
    <t>Ярославское шоссе, д.33</t>
  </si>
  <si>
    <t>Ярославское шоссе, д. 36</t>
  </si>
  <si>
    <t>4-й Акуловский пр-д, д.2</t>
  </si>
  <si>
    <t>1-й Акуловский пр-д, д.3</t>
  </si>
  <si>
    <t>ул. И. Арманд, д.62</t>
  </si>
  <si>
    <t>ул. Зеленая роща, д.5</t>
  </si>
  <si>
    <t>ул. Зеленая роща, д.8</t>
  </si>
  <si>
    <t>ул. Текстильщиков, д.18</t>
  </si>
  <si>
    <t>ул. Текстильщиков, д.16</t>
  </si>
  <si>
    <t>ул. Октябрьская д.49</t>
  </si>
  <si>
    <t>ул. Текстильщиков, д.4</t>
  </si>
  <si>
    <t>ул. Лермонтова, д.34</t>
  </si>
  <si>
    <t>ул. Лермонтова, д.29</t>
  </si>
  <si>
    <t>3-й Добролюбовский пр-д, д.28</t>
  </si>
  <si>
    <t>ул. Лермонтова, д.36</t>
  </si>
  <si>
    <t>мкр. Клязьма, ул. Крыловская, д.67-б</t>
  </si>
  <si>
    <t>ул. Зеленая роща, д.6</t>
  </si>
  <si>
    <t>ул. Зеленая роща, д.7</t>
  </si>
  <si>
    <t>мкр. Серебрянка, д.21</t>
  </si>
  <si>
    <t>мкр. Серебрянка, д.22</t>
  </si>
  <si>
    <t>Городское поселение Софрино</t>
  </si>
  <si>
    <t>2013-2014</t>
  </si>
  <si>
    <t>пос. Софрино, ул. Менделеева, д.35</t>
  </si>
  <si>
    <t>пос. Софрино, ул.Дурова, д.7</t>
  </si>
  <si>
    <t>2015-2016</t>
  </si>
  <si>
    <t>ИТОГО по г.п.Софрино</t>
  </si>
  <si>
    <t>Городское поселение Правдинский</t>
  </si>
  <si>
    <t>ул. Пролетарская, д.14</t>
  </si>
  <si>
    <t>ул. Пролетарская, д.1</t>
  </si>
  <si>
    <t>Заводской пр-д, д.16</t>
  </si>
  <si>
    <t>2014-2015</t>
  </si>
  <si>
    <t>Заводской пр-д, д.17</t>
  </si>
  <si>
    <t>ул. Народная, д.11</t>
  </si>
  <si>
    <t>ул. 1-я Проектная, д.75</t>
  </si>
  <si>
    <t>ул. Студенческая, д.10</t>
  </si>
  <si>
    <t>1-я Станционная, д.8</t>
  </si>
  <si>
    <t>ИТОГО по г. Пушкино:</t>
  </si>
  <si>
    <t xml:space="preserve">пос. Софрино, ул. Вокзальная, д.3 </t>
  </si>
  <si>
    <t>пос. Софрино, ул. Вокзальная, д.9</t>
  </si>
  <si>
    <t>пос. Софрино, ул. Клубная, д.11</t>
  </si>
  <si>
    <t>д. Митрополье, ул. Шоссейная, д.5</t>
  </si>
  <si>
    <t>пос. Софрино, ул. Заводская, д.4</t>
  </si>
  <si>
    <t>пос. Софрино, ул. Заводская, д.16</t>
  </si>
  <si>
    <t>пос. Софрино, ул. Клубная, д. 2</t>
  </si>
  <si>
    <t>д. Митрополье, ул. Шоссейная, д.3</t>
  </si>
  <si>
    <t>пос. Софрино, ул. Тютчева, д.61</t>
  </si>
  <si>
    <t>пос. Софрино, ул. Тютчева, д.63</t>
  </si>
  <si>
    <t>ИТОГО по  г.п. Правдинский:</t>
  </si>
  <si>
    <t xml:space="preserve">Приложение №1 </t>
  </si>
  <si>
    <t xml:space="preserve">Перечень аварийных жилых домов, подлежащих расселению с учетом развития жилищного строительства (новое строительство, реконструкция и приобретение жилых помещений) в 2012-2020 годах </t>
  </si>
  <si>
    <t>мкр. Заветы Ильича, ул. Железнодорожная, д.1</t>
  </si>
  <si>
    <t>сами переселили</t>
  </si>
  <si>
    <t>ул. 2-я Новопролетарская, д.1</t>
  </si>
  <si>
    <t>ул. 2-я Новопролетарская, д.3</t>
  </si>
  <si>
    <t>Городское поселение Лесной</t>
  </si>
  <si>
    <t>ул. Ульянова, д.6</t>
  </si>
  <si>
    <t>ул. Лесная, д.15</t>
  </si>
  <si>
    <t>ул. Лесная, д.17</t>
  </si>
  <si>
    <t>ул. Мичурина, д.10</t>
  </si>
  <si>
    <t>ул. Центральная, д.8</t>
  </si>
  <si>
    <t>Сельское поселение Ельдигинское</t>
  </si>
  <si>
    <t>с. Ельдигино, д.8</t>
  </si>
  <si>
    <t>д. Алешино, ул. Парковая, д.8</t>
  </si>
  <si>
    <t>с. Ельдигино, д.12</t>
  </si>
  <si>
    <t>ИТОГО по с.п. Ельдигинское</t>
  </si>
  <si>
    <t>Сельское поселение Тарасовское</t>
  </si>
  <si>
    <t xml:space="preserve">с. Тарасовка, ул. Б.Тарасовская, д.29 </t>
  </si>
  <si>
    <t xml:space="preserve">пос. Лесные Поляны, д.6 </t>
  </si>
  <si>
    <t>с. Тарасовка, ул. Народная, д.24</t>
  </si>
  <si>
    <t>ИТОГО по с.п. Тарасовское:</t>
  </si>
  <si>
    <t>ВСЕГО по району:</t>
  </si>
  <si>
    <t>ИТОГО по г.п. Лесной:</t>
  </si>
  <si>
    <t>пос. Лесные Поляны, ул. Комбикормовый завод, 15</t>
  </si>
  <si>
    <t xml:space="preserve">Приложение №2 </t>
  </si>
  <si>
    <t>Источники финансирования</t>
  </si>
  <si>
    <t>ул. Оранжерейная, д. 38</t>
  </si>
  <si>
    <t>бюджет г.п. Пушкино</t>
  </si>
  <si>
    <t>ул. Л. Толстого, д. 8</t>
  </si>
  <si>
    <t>мкр. Мамонтовка, ул. Кузнецкий мост, д. 22</t>
  </si>
  <si>
    <t>ул. 2-я Домбровская, д.13</t>
  </si>
  <si>
    <t>ИТОГО:</t>
  </si>
  <si>
    <t>ул. Грибоедова, д. 5</t>
  </si>
  <si>
    <t>ул. Грибоедова, д. 18</t>
  </si>
  <si>
    <t>ул. Писаревская, д.12-а</t>
  </si>
  <si>
    <t>мкр. Мамонтовка, ул. Крестьянская, д.6-а</t>
  </si>
  <si>
    <t>Ярославское шоссе, д. 94</t>
  </si>
  <si>
    <t>ул. Добролюбова, д.5</t>
  </si>
  <si>
    <t>2-й Фабричный пр-д, д. 2</t>
  </si>
  <si>
    <t>2-й Фабричный пр-д, д.5</t>
  </si>
  <si>
    <t>ул. И. Арманд, д.27</t>
  </si>
  <si>
    <t>ул.50 лет Комсомола, д.23</t>
  </si>
  <si>
    <t>ул. Зеленая роща, д.3</t>
  </si>
  <si>
    <t xml:space="preserve">бюджет г.п. Пушкино  </t>
  </si>
  <si>
    <t>ул.Зеленая роща, д.10</t>
  </si>
  <si>
    <t>ул. Некрасова, д.12</t>
  </si>
  <si>
    <t>ул. Лесная, д.19</t>
  </si>
  <si>
    <t>ул. Лесная, д.36</t>
  </si>
  <si>
    <t xml:space="preserve">ул. Грибоедова, д.26 </t>
  </si>
  <si>
    <t>2-й Фабричный проезд, д. 7</t>
  </si>
  <si>
    <t>Акуловское шоссе, д.15, корп.6</t>
  </si>
  <si>
    <t>Акуловское шоссе, д.15, корп.7</t>
  </si>
  <si>
    <t>ул. Речная, д.1</t>
  </si>
  <si>
    <t>ул. Речная, д.3</t>
  </si>
  <si>
    <t>Расселяемые в 2017 году</t>
  </si>
  <si>
    <t>ул. Авиационная, д.11/13</t>
  </si>
  <si>
    <t>ул. 2-я Домбровская, д.10</t>
  </si>
  <si>
    <t>мкр. Мамонтовка, ул. Кузнецкий мост, д.28-а</t>
  </si>
  <si>
    <t>2-й Фабричный пр-д, д.3</t>
  </si>
  <si>
    <t>2-й Фабричный пр-д, д.4</t>
  </si>
  <si>
    <t>2-й Фабричный пр-д, д.6</t>
  </si>
  <si>
    <t>2-й Фабричный пр-д, д.9</t>
  </si>
  <si>
    <t>2-й Фабричный пр-д, д.11</t>
  </si>
  <si>
    <t xml:space="preserve">2-й Фабричный пр-д, д.13 </t>
  </si>
  <si>
    <t>Московский пр-т, д.47/1</t>
  </si>
  <si>
    <t>1-й Фабричный пр-д, д.7</t>
  </si>
  <si>
    <t>Расселяемые в 2018 году</t>
  </si>
  <si>
    <t>ул. Озерная, д.15, корп.1</t>
  </si>
  <si>
    <t>ул. Озерная, д.15, корп.2</t>
  </si>
  <si>
    <t>ул. Озерная, д.15, корп.3</t>
  </si>
  <si>
    <t>ул. Озерная, д.15, корп.4</t>
  </si>
  <si>
    <t>ул. Озерная, д.15, корп.5</t>
  </si>
  <si>
    <t>ул. Озерная, д.15, корп.6</t>
  </si>
  <si>
    <t>ул. Озерная, д.7</t>
  </si>
  <si>
    <t>мкр. Звягино, ул. Энгельса, д.14-а</t>
  </si>
  <si>
    <t>мкр. Клязьма, ул. Гоголевская, д.36</t>
  </si>
  <si>
    <t>Расселяемые в 2019 году</t>
  </si>
  <si>
    <t>мкр. Клязьма, ул. Гоголевская, д. 42</t>
  </si>
  <si>
    <t>Расселяемые в 2020 году</t>
  </si>
  <si>
    <t>ул.Колхозная, д.5</t>
  </si>
  <si>
    <t>бюджет г.п.Пушкино</t>
  </si>
  <si>
    <t>ВСЕГО по району</t>
  </si>
  <si>
    <t xml:space="preserve">Перечень непригодных для проживания (в том числе ветхих) жилых домов, подлежащих расселению в рамках реализации программных мероприятий в 2012-2020 годах </t>
  </si>
  <si>
    <t xml:space="preserve">привлеченные ср-ва  </t>
  </si>
  <si>
    <t xml:space="preserve">привлеченные ср-ва   </t>
  </si>
  <si>
    <t xml:space="preserve">привлеченные  ср-ва  </t>
  </si>
  <si>
    <t>Расселяемые в 2016-2017 году</t>
  </si>
  <si>
    <t>мкр. Мамонтовка, ул. Ленточка, д.46</t>
  </si>
  <si>
    <t>мкр. Мамонтовка, ул.1-я Полевая, д.8</t>
  </si>
  <si>
    <r>
      <t>бюджет г.п. Пушкино</t>
    </r>
    <r>
      <rPr>
        <i/>
        <sz val="11"/>
        <color theme="1"/>
        <rFont val="Times New Roman"/>
        <family val="1"/>
        <charset val="204"/>
      </rPr>
      <t xml:space="preserve"> </t>
    </r>
  </si>
  <si>
    <t xml:space="preserve">Перечень многоквартирных домов, в отношении которых планируется финансирование из средств местного бюджета в рамках Программы на переселение граждан, с учетом развития жилищного строительства (новое строительство, реконструкция и приобретение жилых помещений) </t>
  </si>
  <si>
    <t xml:space="preserve">Расселяемые в 2012-2013 годах </t>
  </si>
  <si>
    <t>2-й Салтыковский пр-д, д.5-а</t>
  </si>
  <si>
    <t>мкр. Клязьма, ул. Лермонтовская, д.48-а</t>
  </si>
  <si>
    <t>мкр.Заветы Ильича, ул. Коминтерна, д.20</t>
  </si>
  <si>
    <t>мкр. Заветы Ильича, ул.Железнодорожная, д.1</t>
  </si>
  <si>
    <t>мкр. Клязьма, ул. Тургеневская, д.7</t>
  </si>
  <si>
    <t>Ярославское шоссе, д.36</t>
  </si>
  <si>
    <t>ул. Октябрьская, д.49</t>
  </si>
  <si>
    <t>мкр.Серебрянка, д.21</t>
  </si>
  <si>
    <t>мкр.Серебрянка, д.22</t>
  </si>
  <si>
    <t>ул. Вокзальная, д.3</t>
  </si>
  <si>
    <t>ул. Вокзальная, д.9</t>
  </si>
  <si>
    <t>ул. Клубная, д.11</t>
  </si>
  <si>
    <t>бюджет г.п. Правдинский</t>
  </si>
  <si>
    <t>ВСЕГО по району в 2012-2013 годах:</t>
  </si>
  <si>
    <t>ул. Менделеева, д.35</t>
  </si>
  <si>
    <t>ул. Заводская, д.4</t>
  </si>
  <si>
    <t>ул. Заводская, д.16</t>
  </si>
  <si>
    <t>ул.Клубная, д.2</t>
  </si>
  <si>
    <t>ул. Б. Тарасовская, д.29</t>
  </si>
  <si>
    <t>пос. Лесные Поляны д.6</t>
  </si>
  <si>
    <t>ул. Дурова, д.7</t>
  </si>
  <si>
    <t>ул. Тютчева, д.61</t>
  </si>
  <si>
    <t>ул. Тютчева, д.63</t>
  </si>
  <si>
    <t>ул.2-я Новопролетарская, д.1</t>
  </si>
  <si>
    <t>ул. Народная, д.24</t>
  </si>
  <si>
    <t>ул. 1-я Станционная, д.8</t>
  </si>
  <si>
    <t>Расселяемые в 2014 -2015году</t>
  </si>
  <si>
    <t>ул.Островского, д.2-6 (0,23 доли)</t>
  </si>
  <si>
    <t xml:space="preserve">Расселяемые в 2013-2014 годах </t>
  </si>
  <si>
    <t>средства Фонда содействия реформированию ЖКХ (ФБ), средства Московской области, бюджет г.п. Пушкино</t>
  </si>
  <si>
    <t>средства Фонда содействия реформированию ЖКХ (ФБ), средства Московской области, бюджет с.п. Тарасовское</t>
  </si>
  <si>
    <t>средства Фонда содействия реформированию ЖКХ (ФБ), средства Московской области, бюджет г.п. Софрино</t>
  </si>
  <si>
    <t>средства Фонда содействия реформированию ЖКХ (ФБ), средства Московской области, бюджет г.п. Правдинский</t>
  </si>
  <si>
    <t>ВСЕГО по району в 2013-2014 годах:</t>
  </si>
  <si>
    <t>средства Фонда содействия реформированию ЖКХ (ФБ), средства Московской области, бюджет с.п. Ельдигинское</t>
  </si>
  <si>
    <t>средства Фонда содействия реформированию ЖКХ (ФБ), средства Московской области, бюджет г.п. Лесной</t>
  </si>
  <si>
    <t>ВСЕГО по району в 2014-2015 годах:</t>
  </si>
  <si>
    <t>Расселяемые в 2015 -2016году</t>
  </si>
  <si>
    <t>ВСЕГО по району в 2015-2016 годах</t>
  </si>
  <si>
    <t>Расселяемые в 2016 году</t>
  </si>
  <si>
    <t>ВСЕГО по району в 2016 году</t>
  </si>
  <si>
    <t>ВСЕГО по району в 2017 году</t>
  </si>
  <si>
    <t xml:space="preserve">Приложение №3 </t>
  </si>
  <si>
    <t>ВСЕГО:</t>
  </si>
  <si>
    <t>ВСЕГО по району в 2016-2017 году</t>
  </si>
  <si>
    <t>ВСЕГО по району в 2018 году</t>
  </si>
  <si>
    <t>ВСЕГО по району в 2019 году</t>
  </si>
  <si>
    <t>ВСЕГО по району в 2020 году</t>
  </si>
  <si>
    <t>Ярославское шоссе, д.94</t>
  </si>
  <si>
    <t>2-й Фабричный пр-д, д.2</t>
  </si>
  <si>
    <t>ул. 50 лет Комсомола, д.32</t>
  </si>
  <si>
    <t>ул. 50 лет Комсомола, д.23</t>
  </si>
  <si>
    <t>2-й Фабричный пр-д, д.7</t>
  </si>
  <si>
    <t>2-й Фабричный пр-д, д.13</t>
  </si>
  <si>
    <t>Перечень многоквартирных домов, в отношении которых планируются мероприятия по переселению граждан с учетом развития застроенных территорий  за счёт привлечённых средств</t>
  </si>
  <si>
    <t>ул.50 лет Комсомола, 32</t>
  </si>
  <si>
    <t>Расселяемые в 2015-2016 году</t>
  </si>
  <si>
    <t>привлеченные средства</t>
  </si>
  <si>
    <t>Муниципальное образование</t>
  </si>
  <si>
    <t>Объём финансовых средств</t>
  </si>
  <si>
    <t>рублей</t>
  </si>
  <si>
    <t>Объемы и источники финансирования Программы</t>
  </si>
  <si>
    <t xml:space="preserve">Приложение №4 </t>
  </si>
  <si>
    <t xml:space="preserve">Приложение №5 </t>
  </si>
  <si>
    <t>Источник финансирования</t>
  </si>
  <si>
    <t>стоимость 1кв.м</t>
  </si>
  <si>
    <t>ВСЕГО в 2012-2020 г.г.:</t>
  </si>
  <si>
    <t>№ п/п</t>
  </si>
  <si>
    <t>Задачи, направленные на достижение цели</t>
  </si>
  <si>
    <t>Планируемый объем финансирования на решение данной задачи (руб.)</t>
  </si>
  <si>
    <t>Показатели, характеризующие достижение цели</t>
  </si>
  <si>
    <t>Единица измерения</t>
  </si>
  <si>
    <t>Базовое значение показателя (на начало реализации Программы)</t>
  </si>
  <si>
    <t>Планируемое значение показателя по годам реализации</t>
  </si>
  <si>
    <t>Бюджетные</t>
  </si>
  <si>
    <t>другие источники</t>
  </si>
  <si>
    <t>Переселение  граждан, проживающих в признанных аварийными, непригодными для проживания (в том числе ветхими) многоквартирных домах.</t>
  </si>
  <si>
    <t>Количество граждан, проживающих в Пушкинском муниципальном районе</t>
  </si>
  <si>
    <t>чел.</t>
  </si>
  <si>
    <r>
      <t>м</t>
    </r>
    <r>
      <rPr>
        <vertAlign val="superscript"/>
        <sz val="8"/>
        <color theme="1"/>
        <rFont val="Times New Roman"/>
        <family val="1"/>
        <charset val="204"/>
      </rPr>
      <t>2</t>
    </r>
  </si>
  <si>
    <t>-</t>
  </si>
  <si>
    <t>%</t>
  </si>
  <si>
    <t xml:space="preserve">Уменьшение площади аварийных и непригодных домов </t>
  </si>
  <si>
    <t>Количество человек,  проживающих  в аварийных и непригодных домах</t>
  </si>
  <si>
    <t xml:space="preserve">Развитие жилищного строительства, улучшение условий проживания, повышение доступности жилья для населения, </t>
  </si>
  <si>
    <t>Строительство  жилых домов</t>
  </si>
  <si>
    <r>
      <t>м</t>
    </r>
    <r>
      <rPr>
        <vertAlign val="superscript"/>
        <sz val="8"/>
        <color theme="1"/>
        <rFont val="Times New Roman"/>
        <family val="1"/>
        <charset val="204"/>
      </rPr>
      <t>2</t>
    </r>
    <r>
      <rPr>
        <sz val="8"/>
        <color theme="1"/>
        <rFont val="Times New Roman"/>
        <family val="1"/>
        <charset val="204"/>
      </rPr>
      <t xml:space="preserve"> </t>
    </r>
  </si>
  <si>
    <t>Доля  граждан, живущих в неблагоустроенном жилье</t>
  </si>
  <si>
    <t xml:space="preserve">Планируемые количественные и качественные показатели эффективности реализации  Программы </t>
  </si>
  <si>
    <t xml:space="preserve">Приложение №6 </t>
  </si>
  <si>
    <t>2016-2017</t>
  </si>
  <si>
    <t>Жилой фонд,                                       в том числе:  площадь непригодных для проживания (ветхих) и аварийных жилых помещений</t>
  </si>
  <si>
    <t>Доля населения  проживающего в многоквартирных домах, признанных аварийными (непригодными для проживания) в установленном порядке</t>
  </si>
  <si>
    <t>средства: ФБ+БМО+поселений</t>
  </si>
  <si>
    <t>привлеченные</t>
  </si>
  <si>
    <t>ФБ+МО+поселения</t>
  </si>
  <si>
    <t>ул. Лермонтова, 35</t>
  </si>
  <si>
    <t>ул.Горького, 11</t>
  </si>
  <si>
    <t>мкр.Заветы Ильича, ул.Советская, д.2/8-а</t>
  </si>
  <si>
    <t xml:space="preserve">к Долгосрочной муниципальной целевой программе 
Пушкинского муниципального района Московской области:
«Переселение граждан из аварийного, непригодного для проживания 
(в том числе ветхого) жилищного фонда на 2012-2020 годы 
с учетом необходимости развития жилищного строительства».
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</si>
</sst>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 vertical="top" wrapText="1"/>
    </xf>
    <xf numFmtId="0" fontId="0" fillId="2" borderId="0" xfId="0" applyFill="1"/>
    <xf numFmtId="0" fontId="2" fillId="3" borderId="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0" fillId="3" borderId="0" xfId="0" applyFill="1"/>
    <xf numFmtId="0" fontId="2" fillId="3" borderId="1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vertical="top" wrapText="1"/>
    </xf>
    <xf numFmtId="0" fontId="0" fillId="3" borderId="1" xfId="0" applyFill="1" applyBorder="1"/>
    <xf numFmtId="0" fontId="3" fillId="3" borderId="1" xfId="0" applyFont="1" applyFill="1" applyBorder="1" applyAlignment="1">
      <alignment horizontal="center" vertical="top" wrapText="1"/>
    </xf>
    <xf numFmtId="0" fontId="2" fillId="3" borderId="0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top" wrapText="1"/>
    </xf>
    <xf numFmtId="0" fontId="4" fillId="3" borderId="13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0" fillId="3" borderId="0" xfId="0" applyFont="1" applyFill="1"/>
    <xf numFmtId="0" fontId="4" fillId="3" borderId="0" xfId="0" applyFont="1" applyFill="1" applyAlignment="1">
      <alignment horizontal="right"/>
    </xf>
    <xf numFmtId="0" fontId="4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center"/>
    </xf>
    <xf numFmtId="0" fontId="2" fillId="3" borderId="0" xfId="0" applyFont="1" applyFill="1" applyBorder="1" applyAlignment="1">
      <alignment vertical="top" wrapText="1"/>
    </xf>
    <xf numFmtId="0" fontId="2" fillId="3" borderId="0" xfId="0" applyFont="1" applyFill="1" applyBorder="1" applyAlignment="1">
      <alignment horizontal="justify" vertical="top" wrapText="1"/>
    </xf>
    <xf numFmtId="0" fontId="0" fillId="3" borderId="13" xfId="0" applyFill="1" applyBorder="1"/>
    <xf numFmtId="0" fontId="0" fillId="3" borderId="0" xfId="0" applyFill="1" applyBorder="1"/>
    <xf numFmtId="0" fontId="4" fillId="3" borderId="3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justify" vertical="top" wrapText="1"/>
    </xf>
    <xf numFmtId="4" fontId="0" fillId="3" borderId="0" xfId="0" applyNumberFormat="1" applyFill="1"/>
    <xf numFmtId="0" fontId="1" fillId="3" borderId="0" xfId="0" applyFont="1" applyFill="1" applyAlignment="1">
      <alignment horizontal="left"/>
    </xf>
    <xf numFmtId="0" fontId="9" fillId="3" borderId="1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justify" vertical="top" wrapText="1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wrapText="1"/>
    </xf>
    <xf numFmtId="2" fontId="9" fillId="3" borderId="1" xfId="0" applyNumberFormat="1" applyFont="1" applyFill="1" applyBorder="1" applyAlignment="1">
      <alignment horizontal="center" vertical="top" wrapText="1"/>
    </xf>
    <xf numFmtId="164" fontId="9" fillId="3" borderId="1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right" wrapText="1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1" fillId="3" borderId="0" xfId="0" applyFont="1" applyFill="1" applyAlignment="1">
      <alignment horizontal="right" wrapText="1"/>
    </xf>
    <xf numFmtId="0" fontId="5" fillId="3" borderId="0" xfId="0" applyFont="1" applyFill="1" applyAlignment="1">
      <alignment horizontal="center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justify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0" fillId="3" borderId="4" xfId="0" applyFill="1" applyBorder="1"/>
    <xf numFmtId="0" fontId="0" fillId="3" borderId="5" xfId="0" applyFill="1" applyBorder="1"/>
    <xf numFmtId="0" fontId="2" fillId="3" borderId="4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right" wrapText="1"/>
    </xf>
    <xf numFmtId="0" fontId="2" fillId="3" borderId="10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justify" vertical="top" wrapText="1"/>
    </xf>
    <xf numFmtId="0" fontId="2" fillId="3" borderId="1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wrapText="1"/>
    </xf>
    <xf numFmtId="164" fontId="9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0"/>
  <sheetViews>
    <sheetView workbookViewId="0">
      <selection activeCell="G88" sqref="A1:G88"/>
    </sheetView>
  </sheetViews>
  <sheetFormatPr defaultRowHeight="15"/>
  <cols>
    <col min="2" max="2" width="46.5703125" customWidth="1"/>
    <col min="6" max="6" width="10.7109375" customWidth="1"/>
    <col min="7" max="7" width="15.28515625" customWidth="1"/>
    <col min="8" max="8" width="9.5703125" customWidth="1"/>
  </cols>
  <sheetData>
    <row r="1" spans="1:9" ht="15.75">
      <c r="G1" s="2" t="s">
        <v>71</v>
      </c>
    </row>
    <row r="2" spans="1:9" ht="71.25" customHeight="1">
      <c r="B2" s="43" t="s">
        <v>263</v>
      </c>
      <c r="C2" s="43"/>
      <c r="D2" s="43"/>
      <c r="E2" s="43"/>
      <c r="F2" s="43"/>
      <c r="G2" s="43"/>
    </row>
    <row r="3" spans="1:9" ht="8.25" customHeight="1">
      <c r="B3" s="43"/>
      <c r="C3" s="43"/>
      <c r="D3" s="43"/>
      <c r="E3" s="43"/>
      <c r="F3" s="43"/>
      <c r="G3" s="43"/>
    </row>
    <row r="4" spans="1:9" ht="52.5" customHeight="1">
      <c r="A4" s="49" t="s">
        <v>72</v>
      </c>
      <c r="B4" s="49"/>
      <c r="C4" s="49"/>
      <c r="D4" s="49"/>
      <c r="E4" s="49"/>
      <c r="F4" s="49"/>
      <c r="G4" s="49"/>
    </row>
    <row r="6" spans="1:9" ht="15.75" customHeight="1">
      <c r="A6" s="51" t="s">
        <v>0</v>
      </c>
      <c r="B6" s="51" t="s">
        <v>1</v>
      </c>
      <c r="C6" s="50" t="s">
        <v>2</v>
      </c>
      <c r="D6" s="50"/>
      <c r="E6" s="50" t="s">
        <v>3</v>
      </c>
      <c r="F6" s="50"/>
      <c r="G6" s="51" t="s">
        <v>4</v>
      </c>
    </row>
    <row r="7" spans="1:9">
      <c r="A7" s="51"/>
      <c r="B7" s="51"/>
      <c r="C7" s="50"/>
      <c r="D7" s="50"/>
      <c r="E7" s="50"/>
      <c r="F7" s="50"/>
      <c r="G7" s="51"/>
    </row>
    <row r="8" spans="1:9">
      <c r="A8" s="51"/>
      <c r="B8" s="51"/>
      <c r="C8" s="50"/>
      <c r="D8" s="50"/>
      <c r="E8" s="50"/>
      <c r="F8" s="50"/>
      <c r="G8" s="51"/>
    </row>
    <row r="9" spans="1:9" ht="15.75">
      <c r="A9" s="51"/>
      <c r="B9" s="51"/>
      <c r="C9" s="1" t="s">
        <v>5</v>
      </c>
      <c r="D9" s="1" t="s">
        <v>6</v>
      </c>
      <c r="E9" s="1" t="s">
        <v>7</v>
      </c>
      <c r="F9" s="1" t="s">
        <v>8</v>
      </c>
      <c r="G9" s="51"/>
    </row>
    <row r="10" spans="1:9" ht="15.75">
      <c r="A10" s="50" t="s">
        <v>9</v>
      </c>
      <c r="B10" s="50"/>
      <c r="C10" s="50"/>
      <c r="D10" s="50"/>
      <c r="E10" s="50"/>
      <c r="F10" s="50"/>
      <c r="G10" s="50"/>
    </row>
    <row r="11" spans="1:9" ht="15.75">
      <c r="A11" s="19">
        <v>1</v>
      </c>
      <c r="B11" s="7" t="s">
        <v>14</v>
      </c>
      <c r="C11" s="19">
        <v>575.70000000000005</v>
      </c>
      <c r="D11" s="19">
        <v>575.70000000000005</v>
      </c>
      <c r="E11" s="19">
        <v>17</v>
      </c>
      <c r="F11" s="19">
        <v>21</v>
      </c>
      <c r="G11" s="19" t="s">
        <v>12</v>
      </c>
      <c r="I11" s="3"/>
    </row>
    <row r="12" spans="1:9" ht="15.75">
      <c r="A12" s="19">
        <f>A11+1</f>
        <v>2</v>
      </c>
      <c r="B12" s="7" t="s">
        <v>15</v>
      </c>
      <c r="C12" s="19">
        <v>323.10000000000002</v>
      </c>
      <c r="D12" s="19">
        <v>288</v>
      </c>
      <c r="E12" s="19">
        <v>8</v>
      </c>
      <c r="F12" s="19">
        <v>10</v>
      </c>
      <c r="G12" s="19" t="s">
        <v>12</v>
      </c>
      <c r="I12" s="3"/>
    </row>
    <row r="13" spans="1:9" ht="15.75">
      <c r="A13" s="19">
        <f t="shared" ref="A13:A42" si="0">A12+1</f>
        <v>3</v>
      </c>
      <c r="B13" s="7" t="s">
        <v>16</v>
      </c>
      <c r="C13" s="19">
        <v>388.4</v>
      </c>
      <c r="D13" s="19">
        <v>370.04</v>
      </c>
      <c r="E13" s="19">
        <v>9</v>
      </c>
      <c r="F13" s="19">
        <v>25</v>
      </c>
      <c r="G13" s="19" t="s">
        <v>12</v>
      </c>
      <c r="I13" s="3"/>
    </row>
    <row r="14" spans="1:9" ht="15.75">
      <c r="A14" s="19">
        <f t="shared" si="0"/>
        <v>4</v>
      </c>
      <c r="B14" s="7" t="s">
        <v>20</v>
      </c>
      <c r="C14" s="19">
        <v>545.5</v>
      </c>
      <c r="D14" s="19">
        <v>545.5</v>
      </c>
      <c r="E14" s="19">
        <v>15</v>
      </c>
      <c r="F14" s="19">
        <v>38</v>
      </c>
      <c r="G14" s="19" t="s">
        <v>12</v>
      </c>
    </row>
    <row r="15" spans="1:9" ht="15.75">
      <c r="A15" s="19">
        <f t="shared" si="0"/>
        <v>5</v>
      </c>
      <c r="B15" s="7" t="s">
        <v>21</v>
      </c>
      <c r="C15" s="19">
        <v>519.70000000000005</v>
      </c>
      <c r="D15" s="19">
        <v>519.70000000000005</v>
      </c>
      <c r="E15" s="19">
        <v>12</v>
      </c>
      <c r="F15" s="19">
        <v>28</v>
      </c>
      <c r="G15" s="19" t="s">
        <v>12</v>
      </c>
    </row>
    <row r="16" spans="1:9" ht="15.75">
      <c r="A16" s="19">
        <f t="shared" si="0"/>
        <v>6</v>
      </c>
      <c r="B16" s="7" t="s">
        <v>22</v>
      </c>
      <c r="C16" s="19">
        <v>399</v>
      </c>
      <c r="D16" s="19">
        <v>399</v>
      </c>
      <c r="E16" s="19">
        <v>8</v>
      </c>
      <c r="F16" s="19">
        <v>14</v>
      </c>
      <c r="G16" s="19" t="s">
        <v>12</v>
      </c>
    </row>
    <row r="17" spans="1:7" ht="15.75">
      <c r="A17" s="19">
        <f t="shared" si="0"/>
        <v>7</v>
      </c>
      <c r="B17" s="7" t="s">
        <v>23</v>
      </c>
      <c r="C17" s="19">
        <v>135.6</v>
      </c>
      <c r="D17" s="19">
        <v>135.6</v>
      </c>
      <c r="E17" s="19">
        <v>3</v>
      </c>
      <c r="F17" s="19">
        <v>7</v>
      </c>
      <c r="G17" s="19" t="s">
        <v>12</v>
      </c>
    </row>
    <row r="18" spans="1:7" ht="15.75">
      <c r="A18" s="19">
        <f t="shared" si="0"/>
        <v>8</v>
      </c>
      <c r="B18" s="7" t="s">
        <v>24</v>
      </c>
      <c r="C18" s="19">
        <v>167.3</v>
      </c>
      <c r="D18" s="19">
        <v>167.3</v>
      </c>
      <c r="E18" s="19">
        <v>4</v>
      </c>
      <c r="F18" s="19">
        <v>7</v>
      </c>
      <c r="G18" s="19" t="s">
        <v>12</v>
      </c>
    </row>
    <row r="19" spans="1:7" ht="15.75">
      <c r="A19" s="19">
        <f t="shared" si="0"/>
        <v>9</v>
      </c>
      <c r="B19" s="7" t="s">
        <v>25</v>
      </c>
      <c r="C19" s="19">
        <v>443.6</v>
      </c>
      <c r="D19" s="19">
        <v>443.6</v>
      </c>
      <c r="E19" s="19">
        <v>8</v>
      </c>
      <c r="F19" s="19">
        <v>24</v>
      </c>
      <c r="G19" s="19" t="s">
        <v>12</v>
      </c>
    </row>
    <row r="20" spans="1:7" ht="15.75">
      <c r="A20" s="19">
        <f t="shared" si="0"/>
        <v>10</v>
      </c>
      <c r="B20" s="7" t="s">
        <v>26</v>
      </c>
      <c r="C20" s="19">
        <v>204.6</v>
      </c>
      <c r="D20" s="19">
        <v>204.6</v>
      </c>
      <c r="E20" s="19">
        <v>5</v>
      </c>
      <c r="F20" s="19">
        <v>14</v>
      </c>
      <c r="G20" s="19" t="s">
        <v>12</v>
      </c>
    </row>
    <row r="21" spans="1:7" ht="15.75">
      <c r="A21" s="19">
        <f t="shared" si="0"/>
        <v>11</v>
      </c>
      <c r="B21" s="7" t="s">
        <v>27</v>
      </c>
      <c r="C21" s="19">
        <v>274.10000000000002</v>
      </c>
      <c r="D21" s="19">
        <v>274.10000000000002</v>
      </c>
      <c r="E21" s="19">
        <v>6</v>
      </c>
      <c r="F21" s="19">
        <v>21</v>
      </c>
      <c r="G21" s="19" t="s">
        <v>12</v>
      </c>
    </row>
    <row r="22" spans="1:7" ht="15.75">
      <c r="A22" s="19">
        <f t="shared" si="0"/>
        <v>12</v>
      </c>
      <c r="B22" s="7" t="s">
        <v>28</v>
      </c>
      <c r="C22" s="19">
        <v>117.5</v>
      </c>
      <c r="D22" s="19">
        <v>117.5</v>
      </c>
      <c r="E22" s="19">
        <v>3</v>
      </c>
      <c r="F22" s="19">
        <v>6</v>
      </c>
      <c r="G22" s="19" t="s">
        <v>12</v>
      </c>
    </row>
    <row r="23" spans="1:7" ht="15.75">
      <c r="A23" s="19">
        <f t="shared" si="0"/>
        <v>13</v>
      </c>
      <c r="B23" s="7" t="s">
        <v>29</v>
      </c>
      <c r="C23" s="19">
        <v>95.9</v>
      </c>
      <c r="D23" s="19">
        <v>95.9</v>
      </c>
      <c r="E23" s="19">
        <v>3</v>
      </c>
      <c r="F23" s="19">
        <v>6</v>
      </c>
      <c r="G23" s="19" t="s">
        <v>12</v>
      </c>
    </row>
    <row r="24" spans="1:7" ht="15.75">
      <c r="A24" s="19">
        <f t="shared" si="0"/>
        <v>14</v>
      </c>
      <c r="B24" s="7" t="s">
        <v>30</v>
      </c>
      <c r="C24" s="19">
        <v>223.6</v>
      </c>
      <c r="D24" s="19">
        <v>223.6</v>
      </c>
      <c r="E24" s="19">
        <v>4</v>
      </c>
      <c r="F24" s="19">
        <v>19</v>
      </c>
      <c r="G24" s="19" t="s">
        <v>12</v>
      </c>
    </row>
    <row r="25" spans="1:7" ht="15.75">
      <c r="A25" s="19">
        <f t="shared" si="0"/>
        <v>15</v>
      </c>
      <c r="B25" s="7" t="s">
        <v>31</v>
      </c>
      <c r="C25" s="19">
        <v>217.1</v>
      </c>
      <c r="D25" s="19">
        <v>217.1</v>
      </c>
      <c r="E25" s="19">
        <v>7</v>
      </c>
      <c r="F25" s="19">
        <v>22</v>
      </c>
      <c r="G25" s="19" t="s">
        <v>12</v>
      </c>
    </row>
    <row r="26" spans="1:7" ht="15.75">
      <c r="A26" s="19">
        <f t="shared" si="0"/>
        <v>16</v>
      </c>
      <c r="B26" s="7" t="s">
        <v>32</v>
      </c>
      <c r="C26" s="19">
        <v>193.1</v>
      </c>
      <c r="D26" s="19">
        <v>193.1</v>
      </c>
      <c r="E26" s="19">
        <v>6</v>
      </c>
      <c r="F26" s="19">
        <v>18</v>
      </c>
      <c r="G26" s="19" t="s">
        <v>12</v>
      </c>
    </row>
    <row r="27" spans="1:7" ht="15.75">
      <c r="A27" s="19">
        <f t="shared" si="0"/>
        <v>17</v>
      </c>
      <c r="B27" s="7" t="s">
        <v>33</v>
      </c>
      <c r="C27" s="19">
        <v>995.4</v>
      </c>
      <c r="D27" s="19">
        <v>995.4</v>
      </c>
      <c r="E27" s="19">
        <v>35</v>
      </c>
      <c r="F27" s="19">
        <v>67</v>
      </c>
      <c r="G27" s="19" t="s">
        <v>12</v>
      </c>
    </row>
    <row r="28" spans="1:7" ht="15.75">
      <c r="A28" s="19">
        <f t="shared" si="0"/>
        <v>18</v>
      </c>
      <c r="B28" s="7" t="s">
        <v>34</v>
      </c>
      <c r="C28" s="19">
        <v>108.2</v>
      </c>
      <c r="D28" s="19">
        <v>108.2</v>
      </c>
      <c r="E28" s="19">
        <v>5</v>
      </c>
      <c r="F28" s="19">
        <v>8</v>
      </c>
      <c r="G28" s="19" t="s">
        <v>12</v>
      </c>
    </row>
    <row r="29" spans="1:7" ht="15.75">
      <c r="A29" s="19">
        <f t="shared" si="0"/>
        <v>19</v>
      </c>
      <c r="B29" s="7" t="s">
        <v>35</v>
      </c>
      <c r="C29" s="19">
        <v>257.5</v>
      </c>
      <c r="D29" s="19">
        <v>257.5</v>
      </c>
      <c r="E29" s="19">
        <v>9</v>
      </c>
      <c r="F29" s="19">
        <v>20</v>
      </c>
      <c r="G29" s="19" t="s">
        <v>12</v>
      </c>
    </row>
    <row r="30" spans="1:7" ht="15.75">
      <c r="A30" s="19">
        <f t="shared" si="0"/>
        <v>20</v>
      </c>
      <c r="B30" s="7" t="s">
        <v>36</v>
      </c>
      <c r="C30" s="19">
        <v>188.3</v>
      </c>
      <c r="D30" s="19">
        <v>188.3</v>
      </c>
      <c r="E30" s="19">
        <v>6</v>
      </c>
      <c r="F30" s="19">
        <v>17</v>
      </c>
      <c r="G30" s="19" t="s">
        <v>12</v>
      </c>
    </row>
    <row r="31" spans="1:7" ht="15.75">
      <c r="A31" s="19">
        <f t="shared" si="0"/>
        <v>21</v>
      </c>
      <c r="B31" s="7" t="s">
        <v>37</v>
      </c>
      <c r="C31" s="19">
        <v>202.6</v>
      </c>
      <c r="D31" s="19">
        <v>202.6</v>
      </c>
      <c r="E31" s="19">
        <v>7</v>
      </c>
      <c r="F31" s="19">
        <v>19</v>
      </c>
      <c r="G31" s="19" t="s">
        <v>12</v>
      </c>
    </row>
    <row r="32" spans="1:7" ht="15.75">
      <c r="A32" s="19">
        <f t="shared" si="0"/>
        <v>22</v>
      </c>
      <c r="B32" s="7" t="s">
        <v>42</v>
      </c>
      <c r="C32" s="19">
        <v>3691.5</v>
      </c>
      <c r="D32" s="19">
        <v>3647</v>
      </c>
      <c r="E32" s="19">
        <v>82</v>
      </c>
      <c r="F32" s="19">
        <v>189</v>
      </c>
      <c r="G32" s="19" t="s">
        <v>44</v>
      </c>
    </row>
    <row r="33" spans="1:7" ht="15.75">
      <c r="A33" s="19">
        <f t="shared" si="0"/>
        <v>23</v>
      </c>
      <c r="B33" s="7" t="s">
        <v>41</v>
      </c>
      <c r="C33" s="19">
        <v>3632.9</v>
      </c>
      <c r="D33" s="19">
        <v>3632.9</v>
      </c>
      <c r="E33" s="19">
        <v>80</v>
      </c>
      <c r="F33" s="19">
        <v>195</v>
      </c>
      <c r="G33" s="19" t="s">
        <v>53</v>
      </c>
    </row>
    <row r="34" spans="1:7" ht="15.75">
      <c r="A34" s="19">
        <f t="shared" si="0"/>
        <v>24</v>
      </c>
      <c r="B34" s="7" t="s">
        <v>18</v>
      </c>
      <c r="C34" s="19">
        <v>51.3</v>
      </c>
      <c r="D34" s="19">
        <v>26.1</v>
      </c>
      <c r="E34" s="19">
        <v>1</v>
      </c>
      <c r="F34" s="19">
        <v>2</v>
      </c>
      <c r="G34" s="19" t="s">
        <v>47</v>
      </c>
    </row>
    <row r="35" spans="1:7" ht="15.75">
      <c r="A35" s="19">
        <f t="shared" si="0"/>
        <v>25</v>
      </c>
      <c r="B35" s="7" t="s">
        <v>19</v>
      </c>
      <c r="C35" s="19">
        <v>359.8</v>
      </c>
      <c r="D35" s="19">
        <v>218.2</v>
      </c>
      <c r="E35" s="19">
        <v>1</v>
      </c>
      <c r="F35" s="19">
        <v>2</v>
      </c>
      <c r="G35" s="19" t="s">
        <v>47</v>
      </c>
    </row>
    <row r="36" spans="1:7" ht="15.75">
      <c r="A36" s="19">
        <f t="shared" si="0"/>
        <v>26</v>
      </c>
      <c r="B36" s="7" t="s">
        <v>17</v>
      </c>
      <c r="C36" s="19">
        <v>155</v>
      </c>
      <c r="D36" s="19">
        <v>102.5</v>
      </c>
      <c r="E36" s="19">
        <v>1</v>
      </c>
      <c r="F36" s="19">
        <v>1</v>
      </c>
      <c r="G36" s="19" t="s">
        <v>47</v>
      </c>
    </row>
    <row r="37" spans="1:7" ht="21" customHeight="1">
      <c r="A37" s="19">
        <f t="shared" si="0"/>
        <v>27</v>
      </c>
      <c r="B37" s="7" t="s">
        <v>73</v>
      </c>
      <c r="C37" s="19">
        <v>422</v>
      </c>
      <c r="D37" s="19">
        <v>287.3</v>
      </c>
      <c r="E37" s="19">
        <v>1</v>
      </c>
      <c r="F37" s="19">
        <v>1</v>
      </c>
      <c r="G37" s="19" t="s">
        <v>47</v>
      </c>
    </row>
    <row r="38" spans="1:7" ht="15.75">
      <c r="A38" s="19">
        <f t="shared" si="0"/>
        <v>28</v>
      </c>
      <c r="B38" s="7" t="s">
        <v>38</v>
      </c>
      <c r="C38" s="19">
        <v>428.2</v>
      </c>
      <c r="D38" s="19">
        <v>290.7</v>
      </c>
      <c r="E38" s="19">
        <v>15</v>
      </c>
      <c r="F38" s="19">
        <v>23</v>
      </c>
      <c r="G38" s="19" t="s">
        <v>47</v>
      </c>
    </row>
    <row r="39" spans="1:7" ht="15.75">
      <c r="A39" s="19">
        <f t="shared" si="0"/>
        <v>29</v>
      </c>
      <c r="B39" s="7" t="s">
        <v>39</v>
      </c>
      <c r="C39" s="19">
        <v>277.5</v>
      </c>
      <c r="D39" s="19">
        <v>210.5</v>
      </c>
      <c r="E39" s="19">
        <v>5</v>
      </c>
      <c r="F39" s="19">
        <v>13</v>
      </c>
      <c r="G39" s="19" t="s">
        <v>47</v>
      </c>
    </row>
    <row r="40" spans="1:7" ht="15.75">
      <c r="A40" s="19">
        <f t="shared" si="0"/>
        <v>30</v>
      </c>
      <c r="B40" s="7" t="s">
        <v>40</v>
      </c>
      <c r="C40" s="19">
        <v>143.4</v>
      </c>
      <c r="D40" s="19">
        <v>94.2</v>
      </c>
      <c r="E40" s="19">
        <v>2</v>
      </c>
      <c r="F40" s="19">
        <v>3</v>
      </c>
      <c r="G40" s="19" t="s">
        <v>47</v>
      </c>
    </row>
    <row r="41" spans="1:7" ht="15.75">
      <c r="A41" s="19">
        <f t="shared" si="0"/>
        <v>31</v>
      </c>
      <c r="B41" s="7" t="s">
        <v>11</v>
      </c>
      <c r="C41" s="19">
        <v>191.8</v>
      </c>
      <c r="D41" s="19">
        <v>135.19999999999999</v>
      </c>
      <c r="E41" s="19">
        <v>3</v>
      </c>
      <c r="F41" s="19">
        <v>3</v>
      </c>
      <c r="G41" s="19" t="s">
        <v>47</v>
      </c>
    </row>
    <row r="42" spans="1:7" ht="15.75">
      <c r="A42" s="19">
        <f t="shared" si="0"/>
        <v>32</v>
      </c>
      <c r="B42" s="7" t="s">
        <v>191</v>
      </c>
      <c r="C42" s="19">
        <v>42.1</v>
      </c>
      <c r="D42" s="19">
        <v>42.1</v>
      </c>
      <c r="E42" s="19">
        <v>1</v>
      </c>
      <c r="F42" s="19">
        <v>5</v>
      </c>
      <c r="G42" s="19">
        <v>2018</v>
      </c>
    </row>
    <row r="43" spans="1:7" ht="15.75">
      <c r="A43" s="19"/>
      <c r="B43" s="22" t="s">
        <v>59</v>
      </c>
      <c r="C43" s="23">
        <f>SUM(C11:C42)</f>
        <v>15971.3</v>
      </c>
      <c r="D43" s="23">
        <f>SUM(D11:D42)</f>
        <v>15209.040000000003</v>
      </c>
      <c r="E43" s="23">
        <f>SUM(E11:E42)</f>
        <v>372</v>
      </c>
      <c r="F43" s="23">
        <f>SUM(F11:F42)</f>
        <v>848</v>
      </c>
      <c r="G43" s="19"/>
    </row>
    <row r="44" spans="1:7" ht="15.75">
      <c r="A44" s="48" t="s">
        <v>43</v>
      </c>
      <c r="B44" s="48"/>
      <c r="C44" s="48"/>
      <c r="D44" s="48"/>
      <c r="E44" s="48"/>
      <c r="F44" s="48"/>
      <c r="G44" s="48"/>
    </row>
    <row r="45" spans="1:7" ht="15.75">
      <c r="A45" s="23">
        <f>A42+1</f>
        <v>33</v>
      </c>
      <c r="B45" s="7" t="s">
        <v>60</v>
      </c>
      <c r="C45" s="19">
        <v>135.5</v>
      </c>
      <c r="D45" s="19">
        <v>135.5</v>
      </c>
      <c r="E45" s="19">
        <v>2</v>
      </c>
      <c r="F45" s="19">
        <v>4</v>
      </c>
      <c r="G45" s="19" t="s">
        <v>44</v>
      </c>
    </row>
    <row r="46" spans="1:7" ht="15.75">
      <c r="A46" s="23">
        <f>A45+1</f>
        <v>34</v>
      </c>
      <c r="B46" s="7" t="s">
        <v>61</v>
      </c>
      <c r="C46" s="19">
        <v>462.1</v>
      </c>
      <c r="D46" s="19">
        <v>200</v>
      </c>
      <c r="E46" s="19">
        <v>10</v>
      </c>
      <c r="F46" s="19">
        <v>25</v>
      </c>
      <c r="G46" s="19" t="s">
        <v>44</v>
      </c>
    </row>
    <row r="47" spans="1:7" ht="15.75">
      <c r="A47" s="23">
        <f t="shared" ref="A47:A56" si="1">A46+1</f>
        <v>35</v>
      </c>
      <c r="B47" s="7" t="s">
        <v>62</v>
      </c>
      <c r="C47" s="19">
        <v>255.3</v>
      </c>
      <c r="D47" s="19">
        <v>255.3</v>
      </c>
      <c r="E47" s="19">
        <v>6</v>
      </c>
      <c r="F47" s="19">
        <v>18</v>
      </c>
      <c r="G47" s="19" t="s">
        <v>44</v>
      </c>
    </row>
    <row r="48" spans="1:7" ht="15.75">
      <c r="A48" s="23">
        <f t="shared" si="1"/>
        <v>36</v>
      </c>
      <c r="B48" s="7" t="s">
        <v>63</v>
      </c>
      <c r="C48" s="19">
        <v>461.5</v>
      </c>
      <c r="D48" s="19">
        <v>461.5</v>
      </c>
      <c r="E48" s="19">
        <v>11</v>
      </c>
      <c r="F48" s="19">
        <v>41</v>
      </c>
      <c r="G48" s="19" t="s">
        <v>44</v>
      </c>
    </row>
    <row r="49" spans="1:9" ht="15.75">
      <c r="A49" s="23">
        <f t="shared" si="1"/>
        <v>37</v>
      </c>
      <c r="B49" s="7" t="s">
        <v>45</v>
      </c>
      <c r="C49" s="19">
        <v>153.9</v>
      </c>
      <c r="D49" s="19">
        <v>153.9</v>
      </c>
      <c r="E49" s="19">
        <v>4</v>
      </c>
      <c r="F49" s="19">
        <v>8</v>
      </c>
      <c r="G49" s="19" t="s">
        <v>53</v>
      </c>
    </row>
    <row r="50" spans="1:9" ht="15.75">
      <c r="A50" s="23">
        <f t="shared" si="1"/>
        <v>38</v>
      </c>
      <c r="B50" s="7" t="s">
        <v>64</v>
      </c>
      <c r="C50" s="19">
        <v>170.4</v>
      </c>
      <c r="D50" s="19">
        <v>170.4</v>
      </c>
      <c r="E50" s="19">
        <v>4</v>
      </c>
      <c r="F50" s="19">
        <v>15</v>
      </c>
      <c r="G50" s="19" t="s">
        <v>53</v>
      </c>
    </row>
    <row r="51" spans="1:9" ht="15.75">
      <c r="A51" s="23">
        <f t="shared" si="1"/>
        <v>39</v>
      </c>
      <c r="B51" s="7" t="s">
        <v>65</v>
      </c>
      <c r="C51" s="19">
        <v>234.4</v>
      </c>
      <c r="D51" s="19">
        <v>172.4</v>
      </c>
      <c r="E51" s="19">
        <v>5</v>
      </c>
      <c r="F51" s="19">
        <v>13</v>
      </c>
      <c r="G51" s="19" t="s">
        <v>53</v>
      </c>
    </row>
    <row r="52" spans="1:9" ht="15.75">
      <c r="A52" s="23">
        <f t="shared" si="1"/>
        <v>40</v>
      </c>
      <c r="B52" s="7" t="s">
        <v>66</v>
      </c>
      <c r="C52" s="19">
        <v>94.7</v>
      </c>
      <c r="D52" s="19">
        <v>94.7</v>
      </c>
      <c r="E52" s="19">
        <v>2</v>
      </c>
      <c r="F52" s="19">
        <v>5</v>
      </c>
      <c r="G52" s="19" t="s">
        <v>53</v>
      </c>
    </row>
    <row r="53" spans="1:9" ht="15.75">
      <c r="A53" s="23">
        <f t="shared" si="1"/>
        <v>41</v>
      </c>
      <c r="B53" s="7" t="s">
        <v>67</v>
      </c>
      <c r="C53" s="19">
        <v>214.7</v>
      </c>
      <c r="D53" s="19">
        <v>185.7</v>
      </c>
      <c r="E53" s="19">
        <v>5</v>
      </c>
      <c r="F53" s="19">
        <v>24</v>
      </c>
      <c r="G53" s="19" t="s">
        <v>53</v>
      </c>
    </row>
    <row r="54" spans="1:9" ht="15.75">
      <c r="A54" s="23">
        <f t="shared" si="1"/>
        <v>42</v>
      </c>
      <c r="B54" s="7" t="s">
        <v>46</v>
      </c>
      <c r="C54" s="19">
        <v>1068.9000000000001</v>
      </c>
      <c r="D54" s="19">
        <v>1024.0999999999999</v>
      </c>
      <c r="E54" s="19">
        <v>27</v>
      </c>
      <c r="F54" s="19">
        <v>58</v>
      </c>
      <c r="G54" s="19" t="s">
        <v>47</v>
      </c>
    </row>
    <row r="55" spans="1:9" ht="15.75">
      <c r="A55" s="23">
        <f t="shared" si="1"/>
        <v>43</v>
      </c>
      <c r="B55" s="7" t="s">
        <v>68</v>
      </c>
      <c r="C55" s="19">
        <v>267.8</v>
      </c>
      <c r="D55" s="19">
        <v>214</v>
      </c>
      <c r="E55" s="19">
        <v>7</v>
      </c>
      <c r="F55" s="19">
        <v>20</v>
      </c>
      <c r="G55" s="19" t="s">
        <v>47</v>
      </c>
    </row>
    <row r="56" spans="1:9" ht="15.75">
      <c r="A56" s="23">
        <f t="shared" si="1"/>
        <v>44</v>
      </c>
      <c r="B56" s="7" t="s">
        <v>69</v>
      </c>
      <c r="C56" s="19">
        <v>367.5</v>
      </c>
      <c r="D56" s="19">
        <v>337.1</v>
      </c>
      <c r="E56" s="19">
        <v>9</v>
      </c>
      <c r="F56" s="19">
        <v>20</v>
      </c>
      <c r="G56" s="19" t="s">
        <v>47</v>
      </c>
    </row>
    <row r="57" spans="1:9" ht="15.75">
      <c r="A57" s="23"/>
      <c r="B57" s="22" t="s">
        <v>48</v>
      </c>
      <c r="C57" s="23">
        <f>SUM(C45:C56)</f>
        <v>3886.7000000000007</v>
      </c>
      <c r="D57" s="23">
        <f t="shared" ref="D57:F57" si="2">SUM(D45:D56)</f>
        <v>3404.6</v>
      </c>
      <c r="E57" s="23">
        <f t="shared" si="2"/>
        <v>92</v>
      </c>
      <c r="F57" s="23">
        <f t="shared" si="2"/>
        <v>251</v>
      </c>
      <c r="G57" s="19"/>
    </row>
    <row r="58" spans="1:9" ht="15.75">
      <c r="A58" s="48" t="s">
        <v>49</v>
      </c>
      <c r="B58" s="48"/>
      <c r="C58" s="48"/>
      <c r="D58" s="48"/>
      <c r="E58" s="48"/>
      <c r="F58" s="48"/>
      <c r="G58" s="48"/>
    </row>
    <row r="59" spans="1:9" ht="15.75">
      <c r="A59" s="23">
        <f>A56+1</f>
        <v>45</v>
      </c>
      <c r="B59" s="7" t="s">
        <v>50</v>
      </c>
      <c r="C59" s="19">
        <v>214.4</v>
      </c>
      <c r="D59" s="19">
        <v>48.7</v>
      </c>
      <c r="E59" s="19">
        <v>2</v>
      </c>
      <c r="F59" s="19">
        <v>8</v>
      </c>
      <c r="G59" s="19" t="s">
        <v>12</v>
      </c>
      <c r="I59" t="s">
        <v>74</v>
      </c>
    </row>
    <row r="60" spans="1:9" ht="15.75">
      <c r="A60" s="23">
        <f>A59+1</f>
        <v>46</v>
      </c>
      <c r="B60" s="7" t="s">
        <v>51</v>
      </c>
      <c r="C60" s="19">
        <v>611.65</v>
      </c>
      <c r="D60" s="19">
        <v>194.3</v>
      </c>
      <c r="E60" s="19">
        <v>7</v>
      </c>
      <c r="F60" s="19">
        <v>14</v>
      </c>
      <c r="G60" s="19" t="s">
        <v>44</v>
      </c>
    </row>
    <row r="61" spans="1:9" ht="15.75">
      <c r="A61" s="23">
        <f t="shared" ref="A61:A68" si="3">A60+1</f>
        <v>47</v>
      </c>
      <c r="B61" s="7" t="s">
        <v>76</v>
      </c>
      <c r="C61" s="19">
        <v>435.8</v>
      </c>
      <c r="D61" s="19">
        <v>411.5</v>
      </c>
      <c r="E61" s="19">
        <v>8</v>
      </c>
      <c r="F61" s="19">
        <v>23</v>
      </c>
      <c r="G61" s="19" t="s">
        <v>44</v>
      </c>
    </row>
    <row r="62" spans="1:9" ht="16.5" customHeight="1">
      <c r="A62" s="23">
        <f t="shared" si="3"/>
        <v>48</v>
      </c>
      <c r="B62" s="7" t="s">
        <v>52</v>
      </c>
      <c r="C62" s="19">
        <v>211.8</v>
      </c>
      <c r="D62" s="19">
        <v>211.8</v>
      </c>
      <c r="E62" s="19">
        <v>6</v>
      </c>
      <c r="F62" s="19">
        <v>12</v>
      </c>
      <c r="G62" s="19" t="s">
        <v>53</v>
      </c>
    </row>
    <row r="63" spans="1:9" ht="15.75">
      <c r="A63" s="23">
        <f t="shared" si="3"/>
        <v>49</v>
      </c>
      <c r="B63" s="7" t="s">
        <v>54</v>
      </c>
      <c r="C63" s="19">
        <v>159.80000000000001</v>
      </c>
      <c r="D63" s="19">
        <v>159.80000000000001</v>
      </c>
      <c r="E63" s="19">
        <v>4</v>
      </c>
      <c r="F63" s="19">
        <v>8</v>
      </c>
      <c r="G63" s="19" t="s">
        <v>53</v>
      </c>
    </row>
    <row r="64" spans="1:9" ht="15.75">
      <c r="A64" s="23">
        <f t="shared" si="3"/>
        <v>50</v>
      </c>
      <c r="B64" s="7" t="s">
        <v>75</v>
      </c>
      <c r="C64" s="19">
        <v>739.7</v>
      </c>
      <c r="D64" s="19">
        <v>539</v>
      </c>
      <c r="E64" s="19">
        <v>15</v>
      </c>
      <c r="F64" s="19">
        <v>30</v>
      </c>
      <c r="G64" s="19" t="s">
        <v>47</v>
      </c>
    </row>
    <row r="65" spans="1:7" ht="15.75">
      <c r="A65" s="23">
        <f t="shared" si="3"/>
        <v>51</v>
      </c>
      <c r="B65" s="7" t="s">
        <v>56</v>
      </c>
      <c r="C65" s="19">
        <v>508.6</v>
      </c>
      <c r="D65" s="19">
        <v>338.6</v>
      </c>
      <c r="E65" s="19">
        <v>11</v>
      </c>
      <c r="F65" s="19">
        <v>23</v>
      </c>
      <c r="G65" s="19">
        <v>2016</v>
      </c>
    </row>
    <row r="66" spans="1:7" s="4" customFormat="1" ht="15.75">
      <c r="A66" s="23">
        <f t="shared" si="3"/>
        <v>52</v>
      </c>
      <c r="B66" s="7" t="s">
        <v>57</v>
      </c>
      <c r="C66" s="19">
        <v>724.9</v>
      </c>
      <c r="D66" s="19">
        <v>490.6</v>
      </c>
      <c r="E66" s="19">
        <v>13</v>
      </c>
      <c r="F66" s="19">
        <v>38</v>
      </c>
      <c r="G66" s="19">
        <v>2016</v>
      </c>
    </row>
    <row r="67" spans="1:7" ht="15.75">
      <c r="A67" s="23">
        <f t="shared" si="3"/>
        <v>53</v>
      </c>
      <c r="B67" s="7" t="s">
        <v>55</v>
      </c>
      <c r="C67" s="19">
        <v>487</v>
      </c>
      <c r="D67" s="19">
        <v>351.9</v>
      </c>
      <c r="E67" s="19">
        <v>16</v>
      </c>
      <c r="F67" s="19">
        <v>24</v>
      </c>
      <c r="G67" s="19">
        <v>2017</v>
      </c>
    </row>
    <row r="68" spans="1:7" ht="15.75">
      <c r="A68" s="23">
        <f t="shared" si="3"/>
        <v>54</v>
      </c>
      <c r="B68" s="7" t="s">
        <v>58</v>
      </c>
      <c r="C68" s="19">
        <v>737.2</v>
      </c>
      <c r="D68" s="19">
        <v>552</v>
      </c>
      <c r="E68" s="19">
        <v>16</v>
      </c>
      <c r="F68" s="19">
        <v>50</v>
      </c>
      <c r="G68" s="19">
        <v>2017</v>
      </c>
    </row>
    <row r="69" spans="1:7" ht="15.75">
      <c r="A69" s="23"/>
      <c r="B69" s="22" t="s">
        <v>70</v>
      </c>
      <c r="C69" s="23">
        <f>SUM(C59:C68)</f>
        <v>4830.8499999999995</v>
      </c>
      <c r="D69" s="23">
        <f t="shared" ref="D69:F69" si="4">SUM(D59:D68)</f>
        <v>3298.2</v>
      </c>
      <c r="E69" s="23">
        <f t="shared" si="4"/>
        <v>98</v>
      </c>
      <c r="F69" s="23">
        <f t="shared" si="4"/>
        <v>230</v>
      </c>
      <c r="G69" s="19"/>
    </row>
    <row r="70" spans="1:7" ht="15.75">
      <c r="A70" s="44" t="s">
        <v>77</v>
      </c>
      <c r="B70" s="44"/>
      <c r="C70" s="44"/>
      <c r="D70" s="44"/>
      <c r="E70" s="44"/>
      <c r="F70" s="44"/>
      <c r="G70" s="44"/>
    </row>
    <row r="71" spans="1:7" ht="15.75">
      <c r="A71" s="23">
        <f>A68+1</f>
        <v>55</v>
      </c>
      <c r="B71" s="7" t="s">
        <v>78</v>
      </c>
      <c r="C71" s="19">
        <v>426.3</v>
      </c>
      <c r="D71" s="19">
        <v>272.2</v>
      </c>
      <c r="E71" s="19">
        <v>9</v>
      </c>
      <c r="F71" s="19">
        <v>22</v>
      </c>
      <c r="G71" s="19" t="s">
        <v>53</v>
      </c>
    </row>
    <row r="72" spans="1:7" ht="15.75">
      <c r="A72" s="23">
        <f>A71+1</f>
        <v>56</v>
      </c>
      <c r="B72" s="7" t="s">
        <v>79</v>
      </c>
      <c r="C72" s="19">
        <v>106.8</v>
      </c>
      <c r="D72" s="19">
        <v>106.8</v>
      </c>
      <c r="E72" s="19">
        <v>2</v>
      </c>
      <c r="F72" s="19">
        <v>7</v>
      </c>
      <c r="G72" s="19" t="s">
        <v>53</v>
      </c>
    </row>
    <row r="73" spans="1:7" ht="15.75">
      <c r="A73" s="23">
        <f t="shared" ref="A73:A75" si="5">A72+1</f>
        <v>57</v>
      </c>
      <c r="B73" s="7" t="s">
        <v>80</v>
      </c>
      <c r="C73" s="19">
        <v>93.9</v>
      </c>
      <c r="D73" s="19">
        <v>93.9</v>
      </c>
      <c r="E73" s="19">
        <v>3</v>
      </c>
      <c r="F73" s="19">
        <v>7</v>
      </c>
      <c r="G73" s="19" t="s">
        <v>53</v>
      </c>
    </row>
    <row r="74" spans="1:7" ht="15.75">
      <c r="A74" s="23">
        <f t="shared" si="5"/>
        <v>58</v>
      </c>
      <c r="B74" s="7" t="s">
        <v>81</v>
      </c>
      <c r="C74" s="19">
        <v>72.900000000000006</v>
      </c>
      <c r="D74" s="19">
        <v>72.900000000000006</v>
      </c>
      <c r="E74" s="19">
        <v>2</v>
      </c>
      <c r="F74" s="19">
        <v>7</v>
      </c>
      <c r="G74" s="19" t="s">
        <v>53</v>
      </c>
    </row>
    <row r="75" spans="1:7" s="4" customFormat="1" ht="15.75">
      <c r="A75" s="23">
        <f t="shared" si="5"/>
        <v>59</v>
      </c>
      <c r="B75" s="7" t="s">
        <v>82</v>
      </c>
      <c r="C75" s="19">
        <v>585.1</v>
      </c>
      <c r="D75" s="19">
        <v>367</v>
      </c>
      <c r="E75" s="19">
        <v>15</v>
      </c>
      <c r="F75" s="19">
        <v>35</v>
      </c>
      <c r="G75" s="19">
        <v>2016</v>
      </c>
    </row>
    <row r="76" spans="1:7" ht="15.75">
      <c r="A76" s="23"/>
      <c r="B76" s="22" t="s">
        <v>94</v>
      </c>
      <c r="C76" s="23">
        <f>SUM(C71:C75)</f>
        <v>1285</v>
      </c>
      <c r="D76" s="23">
        <f t="shared" ref="D76:F76" si="6">SUM(D71:D75)</f>
        <v>912.8</v>
      </c>
      <c r="E76" s="23">
        <f t="shared" si="6"/>
        <v>31</v>
      </c>
      <c r="F76" s="23">
        <f t="shared" si="6"/>
        <v>78</v>
      </c>
      <c r="G76" s="19"/>
    </row>
    <row r="77" spans="1:7" ht="15.75">
      <c r="A77" s="45" t="s">
        <v>83</v>
      </c>
      <c r="B77" s="46"/>
      <c r="C77" s="46"/>
      <c r="D77" s="46"/>
      <c r="E77" s="46"/>
      <c r="F77" s="46"/>
      <c r="G77" s="47"/>
    </row>
    <row r="78" spans="1:7" ht="15.75">
      <c r="A78" s="23">
        <f>A75+1</f>
        <v>60</v>
      </c>
      <c r="B78" s="7" t="s">
        <v>84</v>
      </c>
      <c r="C78" s="19">
        <v>182.5</v>
      </c>
      <c r="D78" s="19">
        <v>182.5</v>
      </c>
      <c r="E78" s="19">
        <v>5</v>
      </c>
      <c r="F78" s="19">
        <v>16</v>
      </c>
      <c r="G78" s="19" t="s">
        <v>44</v>
      </c>
    </row>
    <row r="79" spans="1:7" ht="15.75">
      <c r="A79" s="23">
        <f>A78+1</f>
        <v>61</v>
      </c>
      <c r="B79" s="7" t="s">
        <v>85</v>
      </c>
      <c r="C79" s="19">
        <v>301.60000000000002</v>
      </c>
      <c r="D79" s="19">
        <v>301.60000000000002</v>
      </c>
      <c r="E79" s="19">
        <v>8</v>
      </c>
      <c r="F79" s="19">
        <v>19</v>
      </c>
      <c r="G79" s="19" t="s">
        <v>53</v>
      </c>
    </row>
    <row r="80" spans="1:7" ht="15.75">
      <c r="A80" s="23">
        <f>A79+1</f>
        <v>62</v>
      </c>
      <c r="B80" s="7" t="s">
        <v>86</v>
      </c>
      <c r="C80" s="19">
        <v>740.9</v>
      </c>
      <c r="D80" s="19">
        <v>495.1</v>
      </c>
      <c r="E80" s="19">
        <v>16</v>
      </c>
      <c r="F80" s="19">
        <v>49</v>
      </c>
      <c r="G80" s="19" t="s">
        <v>47</v>
      </c>
    </row>
    <row r="81" spans="1:7" ht="15.75">
      <c r="A81" s="23"/>
      <c r="B81" s="22" t="s">
        <v>87</v>
      </c>
      <c r="C81" s="23">
        <f>SUM(C78:C80)</f>
        <v>1225</v>
      </c>
      <c r="D81" s="23">
        <f t="shared" ref="D81:F81" si="7">SUM(D78:D80)</f>
        <v>979.2</v>
      </c>
      <c r="E81" s="23">
        <f t="shared" si="7"/>
        <v>29</v>
      </c>
      <c r="F81" s="23">
        <f t="shared" si="7"/>
        <v>84</v>
      </c>
      <c r="G81" s="19"/>
    </row>
    <row r="82" spans="1:7" ht="15.75">
      <c r="A82" s="48" t="s">
        <v>88</v>
      </c>
      <c r="B82" s="48"/>
      <c r="C82" s="48"/>
      <c r="D82" s="48"/>
      <c r="E82" s="48"/>
      <c r="F82" s="48"/>
      <c r="G82" s="48"/>
    </row>
    <row r="83" spans="1:7" s="4" customFormat="1" ht="31.5">
      <c r="A83" s="23">
        <f>A80+1</f>
        <v>63</v>
      </c>
      <c r="B83" s="7" t="s">
        <v>95</v>
      </c>
      <c r="C83" s="19">
        <v>444.5</v>
      </c>
      <c r="D83" s="19">
        <v>398.5</v>
      </c>
      <c r="E83" s="19">
        <v>8</v>
      </c>
      <c r="F83" s="19">
        <v>26</v>
      </c>
      <c r="G83" s="19" t="s">
        <v>12</v>
      </c>
    </row>
    <row r="84" spans="1:7" ht="15" customHeight="1">
      <c r="A84" s="23">
        <f>A83+1</f>
        <v>64</v>
      </c>
      <c r="B84" s="7" t="s">
        <v>89</v>
      </c>
      <c r="C84" s="19">
        <v>288.2</v>
      </c>
      <c r="D84" s="19">
        <v>288.2</v>
      </c>
      <c r="E84" s="19">
        <v>6</v>
      </c>
      <c r="F84" s="19">
        <v>19</v>
      </c>
      <c r="G84" s="19" t="s">
        <v>53</v>
      </c>
    </row>
    <row r="85" spans="1:7" ht="15.75">
      <c r="A85" s="23">
        <f t="shared" ref="A85:A86" si="8">A84+1</f>
        <v>65</v>
      </c>
      <c r="B85" s="7" t="s">
        <v>90</v>
      </c>
      <c r="C85" s="19">
        <v>276.8</v>
      </c>
      <c r="D85" s="19">
        <v>276.8</v>
      </c>
      <c r="E85" s="19">
        <v>8</v>
      </c>
      <c r="F85" s="19">
        <v>19</v>
      </c>
      <c r="G85" s="19" t="s">
        <v>53</v>
      </c>
    </row>
    <row r="86" spans="1:7" ht="15.75">
      <c r="A86" s="23">
        <f t="shared" si="8"/>
        <v>66</v>
      </c>
      <c r="B86" s="7" t="s">
        <v>91</v>
      </c>
      <c r="C86" s="19">
        <v>675</v>
      </c>
      <c r="D86" s="19">
        <v>599.1</v>
      </c>
      <c r="E86" s="19">
        <v>12</v>
      </c>
      <c r="F86" s="19">
        <v>23</v>
      </c>
      <c r="G86" s="19" t="s">
        <v>47</v>
      </c>
    </row>
    <row r="87" spans="1:7" ht="15.75">
      <c r="A87" s="23"/>
      <c r="B87" s="22" t="s">
        <v>92</v>
      </c>
      <c r="C87" s="23">
        <f>SUM(C83:C86)</f>
        <v>1684.5</v>
      </c>
      <c r="D87" s="23">
        <f>SUM(D83:D86)</f>
        <v>1562.6</v>
      </c>
      <c r="E87" s="23">
        <f t="shared" ref="E87:F87" si="9">SUM(E83:E86)</f>
        <v>34</v>
      </c>
      <c r="F87" s="23">
        <f t="shared" si="9"/>
        <v>87</v>
      </c>
      <c r="G87" s="19"/>
    </row>
    <row r="88" spans="1:7" ht="15.75">
      <c r="A88" s="23"/>
      <c r="B88" s="22" t="s">
        <v>93</v>
      </c>
      <c r="C88" s="23">
        <f>C87+C81+C76+C69+C57+C43</f>
        <v>28883.35</v>
      </c>
      <c r="D88" s="23">
        <f>D87+D81+D76+D69+D57+D43</f>
        <v>25366.440000000002</v>
      </c>
      <c r="E88" s="23">
        <f>E87+E81+E76+E69+E57+E43</f>
        <v>656</v>
      </c>
      <c r="F88" s="23">
        <f>F87+F81+F76+F69+F57+F43</f>
        <v>1578</v>
      </c>
      <c r="G88" s="19"/>
    </row>
    <row r="90" spans="1:7">
      <c r="C90">
        <f>C88+'прил №2'!C75</f>
        <v>49947.07</v>
      </c>
      <c r="F90">
        <f>F88+'прил №2'!F75</f>
        <v>2765</v>
      </c>
    </row>
  </sheetData>
  <mergeCells count="13">
    <mergeCell ref="B2:G3"/>
    <mergeCell ref="A70:G70"/>
    <mergeCell ref="A77:G77"/>
    <mergeCell ref="A82:G82"/>
    <mergeCell ref="A58:G58"/>
    <mergeCell ref="A44:G44"/>
    <mergeCell ref="A4:G4"/>
    <mergeCell ref="C6:D8"/>
    <mergeCell ref="A10:G10"/>
    <mergeCell ref="E6:F8"/>
    <mergeCell ref="B6:B9"/>
    <mergeCell ref="G6:G9"/>
    <mergeCell ref="A6:A9"/>
  </mergeCells>
  <pageMargins left="0.35433070866141736" right="0.19685039370078741" top="0.27559055118110237" bottom="0.19685039370078741" header="0.31496062992125984" footer="0.31496062992125984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5"/>
  <sheetViews>
    <sheetView workbookViewId="0">
      <selection activeCell="B2" sqref="B2:G3"/>
    </sheetView>
  </sheetViews>
  <sheetFormatPr defaultRowHeight="15"/>
  <cols>
    <col min="1" max="1" width="6.85546875" style="24" customWidth="1"/>
    <col min="2" max="2" width="35.28515625" style="24" customWidth="1"/>
    <col min="3" max="5" width="9.140625" style="24"/>
    <col min="6" max="6" width="10.28515625" style="24" customWidth="1"/>
    <col min="7" max="7" width="16" style="24" customWidth="1"/>
    <col min="8" max="16384" width="9.140625" style="24"/>
  </cols>
  <sheetData>
    <row r="1" spans="1:7">
      <c r="G1" s="25" t="s">
        <v>96</v>
      </c>
    </row>
    <row r="2" spans="1:7" ht="34.5" customHeight="1">
      <c r="B2" s="52" t="s">
        <v>263</v>
      </c>
      <c r="C2" s="52"/>
      <c r="D2" s="52"/>
      <c r="E2" s="52"/>
      <c r="F2" s="52"/>
      <c r="G2" s="52"/>
    </row>
    <row r="3" spans="1:7" ht="48.75" customHeight="1">
      <c r="B3" s="52"/>
      <c r="C3" s="52"/>
      <c r="D3" s="52"/>
      <c r="E3" s="52"/>
      <c r="F3" s="52"/>
      <c r="G3" s="52"/>
    </row>
    <row r="4" spans="1:7" ht="47.25" customHeight="1">
      <c r="A4" s="53" t="s">
        <v>154</v>
      </c>
      <c r="B4" s="53"/>
      <c r="C4" s="53"/>
      <c r="D4" s="53"/>
      <c r="E4" s="53"/>
      <c r="F4" s="53"/>
      <c r="G4" s="53"/>
    </row>
    <row r="6" spans="1:7" ht="74.25" customHeight="1">
      <c r="A6" s="54" t="s">
        <v>0</v>
      </c>
      <c r="B6" s="55" t="s">
        <v>1</v>
      </c>
      <c r="C6" s="54" t="s">
        <v>2</v>
      </c>
      <c r="D6" s="54"/>
      <c r="E6" s="54" t="s">
        <v>3</v>
      </c>
      <c r="F6" s="54"/>
      <c r="G6" s="26"/>
    </row>
    <row r="7" spans="1:7" ht="30">
      <c r="A7" s="54"/>
      <c r="B7" s="55"/>
      <c r="C7" s="21" t="s">
        <v>5</v>
      </c>
      <c r="D7" s="21" t="s">
        <v>6</v>
      </c>
      <c r="E7" s="21" t="s">
        <v>7</v>
      </c>
      <c r="F7" s="21" t="s">
        <v>8</v>
      </c>
      <c r="G7" s="21" t="s">
        <v>97</v>
      </c>
    </row>
    <row r="8" spans="1:7">
      <c r="A8" s="54" t="s">
        <v>220</v>
      </c>
      <c r="B8" s="54"/>
      <c r="C8" s="54"/>
      <c r="D8" s="54"/>
      <c r="E8" s="54"/>
      <c r="F8" s="54"/>
      <c r="G8" s="54"/>
    </row>
    <row r="9" spans="1:7">
      <c r="A9" s="54" t="s">
        <v>9</v>
      </c>
      <c r="B9" s="54"/>
      <c r="C9" s="54"/>
      <c r="D9" s="54"/>
      <c r="E9" s="54"/>
      <c r="F9" s="54"/>
      <c r="G9" s="54"/>
    </row>
    <row r="10" spans="1:7" ht="30">
      <c r="A10" s="21">
        <v>1</v>
      </c>
      <c r="B10" s="14" t="s">
        <v>219</v>
      </c>
      <c r="C10" s="21">
        <v>526.29999999999995</v>
      </c>
      <c r="D10" s="21">
        <v>369.7</v>
      </c>
      <c r="E10" s="21">
        <v>9</v>
      </c>
      <c r="F10" s="21">
        <v>22</v>
      </c>
      <c r="G10" s="21" t="s">
        <v>221</v>
      </c>
    </row>
    <row r="11" spans="1:7">
      <c r="A11" s="21"/>
      <c r="B11" s="14" t="s">
        <v>103</v>
      </c>
      <c r="C11" s="21">
        <f>SUM(C10)</f>
        <v>526.29999999999995</v>
      </c>
      <c r="D11" s="21">
        <f t="shared" ref="D11:F11" si="0">SUM(D10)</f>
        <v>369.7</v>
      </c>
      <c r="E11" s="21">
        <f t="shared" si="0"/>
        <v>9</v>
      </c>
      <c r="F11" s="21">
        <f t="shared" si="0"/>
        <v>22</v>
      </c>
      <c r="G11" s="21"/>
    </row>
    <row r="12" spans="1:7">
      <c r="A12" s="54" t="s">
        <v>158</v>
      </c>
      <c r="B12" s="54"/>
      <c r="C12" s="54"/>
      <c r="D12" s="54"/>
      <c r="E12" s="54"/>
      <c r="F12" s="54"/>
      <c r="G12" s="54"/>
    </row>
    <row r="13" spans="1:7">
      <c r="A13" s="54" t="s">
        <v>9</v>
      </c>
      <c r="B13" s="54"/>
      <c r="C13" s="54"/>
      <c r="D13" s="54"/>
      <c r="E13" s="54"/>
      <c r="F13" s="54"/>
      <c r="G13" s="54"/>
    </row>
    <row r="14" spans="1:7" ht="30">
      <c r="A14" s="21">
        <f>A10+1</f>
        <v>2</v>
      </c>
      <c r="B14" s="14" t="s">
        <v>98</v>
      </c>
      <c r="C14" s="21">
        <v>372.5</v>
      </c>
      <c r="D14" s="21">
        <v>247.7</v>
      </c>
      <c r="E14" s="21">
        <v>13</v>
      </c>
      <c r="F14" s="21">
        <v>27</v>
      </c>
      <c r="G14" s="21" t="s">
        <v>99</v>
      </c>
    </row>
    <row r="15" spans="1:7" ht="30">
      <c r="A15" s="21">
        <f>A14+1</f>
        <v>3</v>
      </c>
      <c r="B15" s="14" t="s">
        <v>100</v>
      </c>
      <c r="C15" s="21">
        <v>135</v>
      </c>
      <c r="D15" s="21">
        <v>81.5</v>
      </c>
      <c r="E15" s="21">
        <v>3</v>
      </c>
      <c r="F15" s="21">
        <v>7</v>
      </c>
      <c r="G15" s="21" t="s">
        <v>99</v>
      </c>
    </row>
    <row r="16" spans="1:7" ht="30">
      <c r="A16" s="21">
        <f t="shared" ref="A16:A41" si="1">A15+1</f>
        <v>4</v>
      </c>
      <c r="B16" s="14" t="s">
        <v>101</v>
      </c>
      <c r="C16" s="21">
        <v>124</v>
      </c>
      <c r="D16" s="21">
        <v>86.4</v>
      </c>
      <c r="E16" s="21">
        <v>1</v>
      </c>
      <c r="F16" s="21">
        <v>3</v>
      </c>
      <c r="G16" s="21" t="s">
        <v>161</v>
      </c>
    </row>
    <row r="17" spans="1:10" ht="30">
      <c r="A17" s="21">
        <f t="shared" si="1"/>
        <v>5</v>
      </c>
      <c r="B17" s="14" t="s">
        <v>102</v>
      </c>
      <c r="C17" s="21">
        <v>434.4</v>
      </c>
      <c r="D17" s="21">
        <v>296.89999999999998</v>
      </c>
      <c r="E17" s="21">
        <v>7</v>
      </c>
      <c r="F17" s="21">
        <v>8</v>
      </c>
      <c r="G17" s="21" t="s">
        <v>99</v>
      </c>
    </row>
    <row r="18" spans="1:10" ht="30">
      <c r="A18" s="21">
        <f t="shared" si="1"/>
        <v>6</v>
      </c>
      <c r="B18" s="14" t="s">
        <v>104</v>
      </c>
      <c r="C18" s="21">
        <v>279.7</v>
      </c>
      <c r="D18" s="21">
        <v>171</v>
      </c>
      <c r="E18" s="21">
        <v>13</v>
      </c>
      <c r="F18" s="21">
        <v>18</v>
      </c>
      <c r="G18" s="21" t="s">
        <v>99</v>
      </c>
    </row>
    <row r="19" spans="1:10" ht="30">
      <c r="A19" s="21">
        <f t="shared" si="1"/>
        <v>7</v>
      </c>
      <c r="B19" s="14" t="s">
        <v>105</v>
      </c>
      <c r="C19" s="21">
        <v>111.9</v>
      </c>
      <c r="D19" s="21">
        <v>61.9</v>
      </c>
      <c r="E19" s="21">
        <v>5</v>
      </c>
      <c r="F19" s="21">
        <v>16</v>
      </c>
      <c r="G19" s="21" t="s">
        <v>99</v>
      </c>
    </row>
    <row r="20" spans="1:10" ht="30">
      <c r="A20" s="21">
        <f t="shared" si="1"/>
        <v>8</v>
      </c>
      <c r="B20" s="14" t="s">
        <v>106</v>
      </c>
      <c r="C20" s="21">
        <v>456.3</v>
      </c>
      <c r="D20" s="21">
        <v>333.4</v>
      </c>
      <c r="E20" s="21">
        <v>11</v>
      </c>
      <c r="F20" s="21">
        <v>26</v>
      </c>
      <c r="G20" s="21" t="s">
        <v>99</v>
      </c>
    </row>
    <row r="21" spans="1:10" ht="30">
      <c r="A21" s="21">
        <f t="shared" si="1"/>
        <v>9</v>
      </c>
      <c r="B21" s="14" t="s">
        <v>107</v>
      </c>
      <c r="C21" s="21">
        <v>103</v>
      </c>
      <c r="D21" s="21">
        <v>96.7</v>
      </c>
      <c r="E21" s="21"/>
      <c r="F21" s="21">
        <v>10</v>
      </c>
      <c r="G21" s="21" t="s">
        <v>99</v>
      </c>
    </row>
    <row r="22" spans="1:10" ht="31.5" customHeight="1">
      <c r="A22" s="21">
        <f t="shared" si="1"/>
        <v>10</v>
      </c>
      <c r="B22" s="14" t="s">
        <v>108</v>
      </c>
      <c r="C22" s="21">
        <v>243.3</v>
      </c>
      <c r="D22" s="21">
        <v>135.5</v>
      </c>
      <c r="E22" s="21">
        <v>5</v>
      </c>
      <c r="F22" s="21">
        <v>9</v>
      </c>
      <c r="G22" s="21" t="s">
        <v>155</v>
      </c>
      <c r="J22" s="8"/>
    </row>
    <row r="23" spans="1:10" ht="31.5" customHeight="1">
      <c r="A23" s="21">
        <f t="shared" si="1"/>
        <v>11</v>
      </c>
      <c r="B23" s="14" t="s">
        <v>109</v>
      </c>
      <c r="C23" s="21">
        <v>81.099999999999994</v>
      </c>
      <c r="D23" s="21">
        <v>62.5</v>
      </c>
      <c r="E23" s="21">
        <v>2</v>
      </c>
      <c r="F23" s="21">
        <v>6</v>
      </c>
      <c r="G23" s="21" t="s">
        <v>157</v>
      </c>
    </row>
    <row r="24" spans="1:10" ht="31.5" customHeight="1">
      <c r="A24" s="21">
        <f t="shared" si="1"/>
        <v>12</v>
      </c>
      <c r="B24" s="14" t="s">
        <v>110</v>
      </c>
      <c r="C24" s="21">
        <v>369.6</v>
      </c>
      <c r="D24" s="21">
        <v>241.2</v>
      </c>
      <c r="E24" s="21">
        <v>8</v>
      </c>
      <c r="F24" s="21">
        <v>26</v>
      </c>
      <c r="G24" s="21" t="s">
        <v>155</v>
      </c>
    </row>
    <row r="25" spans="1:10" ht="31.5" customHeight="1">
      <c r="A25" s="21">
        <f t="shared" si="1"/>
        <v>13</v>
      </c>
      <c r="B25" s="14" t="s">
        <v>111</v>
      </c>
      <c r="C25" s="21">
        <v>518.79999999999995</v>
      </c>
      <c r="D25" s="21">
        <v>323.89999999999998</v>
      </c>
      <c r="E25" s="21">
        <v>10</v>
      </c>
      <c r="F25" s="21">
        <v>21</v>
      </c>
      <c r="G25" s="21" t="s">
        <v>157</v>
      </c>
    </row>
    <row r="26" spans="1:10" ht="30">
      <c r="A26" s="21">
        <f t="shared" si="1"/>
        <v>14</v>
      </c>
      <c r="B26" s="14" t="s">
        <v>112</v>
      </c>
      <c r="C26" s="21">
        <v>912.1</v>
      </c>
      <c r="D26" s="21">
        <v>598.79999999999995</v>
      </c>
      <c r="E26" s="21">
        <v>20</v>
      </c>
      <c r="F26" s="21">
        <v>62</v>
      </c>
      <c r="G26" s="21" t="s">
        <v>99</v>
      </c>
    </row>
    <row r="27" spans="1:10" ht="31.5" customHeight="1">
      <c r="A27" s="21">
        <f t="shared" si="1"/>
        <v>15</v>
      </c>
      <c r="B27" s="14" t="s">
        <v>113</v>
      </c>
      <c r="C27" s="21">
        <v>691.1</v>
      </c>
      <c r="D27" s="21">
        <v>436.7</v>
      </c>
      <c r="E27" s="21">
        <v>11</v>
      </c>
      <c r="F27" s="21">
        <v>29</v>
      </c>
      <c r="G27" s="21" t="s">
        <v>155</v>
      </c>
    </row>
    <row r="28" spans="1:10" ht="30">
      <c r="A28" s="21">
        <f t="shared" si="1"/>
        <v>16</v>
      </c>
      <c r="B28" s="14" t="s">
        <v>114</v>
      </c>
      <c r="C28" s="21">
        <v>54.5</v>
      </c>
      <c r="D28" s="21">
        <v>41.1</v>
      </c>
      <c r="E28" s="21">
        <v>1</v>
      </c>
      <c r="F28" s="21">
        <v>1</v>
      </c>
      <c r="G28" s="21" t="s">
        <v>115</v>
      </c>
    </row>
    <row r="29" spans="1:10" ht="30">
      <c r="A29" s="21">
        <f t="shared" si="1"/>
        <v>17</v>
      </c>
      <c r="B29" s="14" t="s">
        <v>116</v>
      </c>
      <c r="C29" s="21">
        <v>110.1</v>
      </c>
      <c r="D29" s="21">
        <v>82</v>
      </c>
      <c r="E29" s="21">
        <v>3</v>
      </c>
      <c r="F29" s="21">
        <v>9</v>
      </c>
      <c r="G29" s="21" t="s">
        <v>115</v>
      </c>
    </row>
    <row r="30" spans="1:10" ht="30">
      <c r="A30" s="21">
        <f t="shared" si="1"/>
        <v>18</v>
      </c>
      <c r="B30" s="14" t="s">
        <v>117</v>
      </c>
      <c r="C30" s="21">
        <v>1434.3</v>
      </c>
      <c r="D30" s="21">
        <v>966.6</v>
      </c>
      <c r="E30" s="21">
        <v>38</v>
      </c>
      <c r="F30" s="21">
        <v>75</v>
      </c>
      <c r="G30" s="21" t="s">
        <v>155</v>
      </c>
    </row>
    <row r="31" spans="1:10" ht="30">
      <c r="A31" s="21">
        <f t="shared" si="1"/>
        <v>19</v>
      </c>
      <c r="B31" s="14" t="s">
        <v>118</v>
      </c>
      <c r="C31" s="21">
        <v>97.3</v>
      </c>
      <c r="D31" s="21">
        <v>72.3</v>
      </c>
      <c r="E31" s="21">
        <v>2</v>
      </c>
      <c r="F31" s="21">
        <v>6</v>
      </c>
      <c r="G31" s="21" t="s">
        <v>115</v>
      </c>
    </row>
    <row r="32" spans="1:10" ht="30">
      <c r="A32" s="21">
        <f t="shared" si="1"/>
        <v>20</v>
      </c>
      <c r="B32" s="14" t="s">
        <v>119</v>
      </c>
      <c r="C32" s="21">
        <v>199</v>
      </c>
      <c r="D32" s="21">
        <v>142.1</v>
      </c>
      <c r="E32" s="21">
        <v>4</v>
      </c>
      <c r="F32" s="21">
        <v>17</v>
      </c>
      <c r="G32" s="21" t="s">
        <v>115</v>
      </c>
    </row>
    <row r="33" spans="1:7" ht="30">
      <c r="A33" s="21">
        <f t="shared" si="1"/>
        <v>21</v>
      </c>
      <c r="B33" s="14" t="s">
        <v>120</v>
      </c>
      <c r="C33" s="21">
        <v>112.6</v>
      </c>
      <c r="D33" s="21">
        <v>85.7</v>
      </c>
      <c r="E33" s="21">
        <v>3</v>
      </c>
      <c r="F33" s="21">
        <v>6</v>
      </c>
      <c r="G33" s="21" t="s">
        <v>115</v>
      </c>
    </row>
    <row r="34" spans="1:7" ht="30">
      <c r="A34" s="21">
        <f t="shared" si="1"/>
        <v>22</v>
      </c>
      <c r="B34" s="14" t="s">
        <v>121</v>
      </c>
      <c r="C34" s="21">
        <v>381.5</v>
      </c>
      <c r="D34" s="21">
        <v>249.8</v>
      </c>
      <c r="E34" s="21">
        <v>8</v>
      </c>
      <c r="F34" s="21">
        <v>26</v>
      </c>
      <c r="G34" s="21" t="s">
        <v>155</v>
      </c>
    </row>
    <row r="35" spans="1:7" ht="30">
      <c r="A35" s="21">
        <f t="shared" si="1"/>
        <v>23</v>
      </c>
      <c r="B35" s="14" t="s">
        <v>122</v>
      </c>
      <c r="C35" s="21">
        <v>449.7</v>
      </c>
      <c r="D35" s="21">
        <v>327.3</v>
      </c>
      <c r="E35" s="21">
        <v>14</v>
      </c>
      <c r="F35" s="21">
        <v>38</v>
      </c>
      <c r="G35" s="21" t="s">
        <v>155</v>
      </c>
    </row>
    <row r="36" spans="1:7" ht="30">
      <c r="A36" s="21">
        <f t="shared" si="1"/>
        <v>24</v>
      </c>
      <c r="B36" s="14" t="s">
        <v>123</v>
      </c>
      <c r="C36" s="21">
        <v>503.7</v>
      </c>
      <c r="D36" s="21">
        <v>330.1</v>
      </c>
      <c r="E36" s="21">
        <v>15</v>
      </c>
      <c r="F36" s="21">
        <v>34</v>
      </c>
      <c r="G36" s="21" t="s">
        <v>155</v>
      </c>
    </row>
    <row r="37" spans="1:7" ht="30">
      <c r="A37" s="21">
        <f t="shared" si="1"/>
        <v>25</v>
      </c>
      <c r="B37" s="14" t="s">
        <v>124</v>
      </c>
      <c r="C37" s="21">
        <v>497.7</v>
      </c>
      <c r="D37" s="21">
        <v>326.89999999999998</v>
      </c>
      <c r="E37" s="21">
        <v>12</v>
      </c>
      <c r="F37" s="21">
        <v>27</v>
      </c>
      <c r="G37" s="21" t="s">
        <v>155</v>
      </c>
    </row>
    <row r="38" spans="1:7" ht="32.25" customHeight="1">
      <c r="A38" s="21">
        <f t="shared" si="1"/>
        <v>26</v>
      </c>
      <c r="B38" s="14" t="s">
        <v>125</v>
      </c>
      <c r="C38" s="21">
        <v>498.9</v>
      </c>
      <c r="D38" s="21">
        <v>322.89999999999998</v>
      </c>
      <c r="E38" s="21">
        <v>12</v>
      </c>
      <c r="F38" s="21">
        <v>25</v>
      </c>
      <c r="G38" s="21" t="s">
        <v>155</v>
      </c>
    </row>
    <row r="39" spans="1:7" ht="32.25" customHeight="1">
      <c r="A39" s="21">
        <f t="shared" si="1"/>
        <v>27</v>
      </c>
      <c r="B39" s="14" t="s">
        <v>260</v>
      </c>
      <c r="C39" s="21">
        <v>167.5</v>
      </c>
      <c r="D39" s="21">
        <v>70.8</v>
      </c>
      <c r="E39" s="21"/>
      <c r="F39" s="21">
        <v>9</v>
      </c>
      <c r="G39" s="21" t="s">
        <v>155</v>
      </c>
    </row>
    <row r="40" spans="1:7" ht="32.25" customHeight="1">
      <c r="A40" s="21">
        <f t="shared" si="1"/>
        <v>28</v>
      </c>
      <c r="B40" s="14" t="s">
        <v>261</v>
      </c>
      <c r="C40" s="21">
        <v>379.9</v>
      </c>
      <c r="D40" s="21">
        <v>216.4</v>
      </c>
      <c r="E40" s="21"/>
      <c r="F40" s="21">
        <v>25</v>
      </c>
      <c r="G40" s="21" t="s">
        <v>155</v>
      </c>
    </row>
    <row r="41" spans="1:7" ht="32.25" customHeight="1">
      <c r="A41" s="21">
        <f t="shared" si="1"/>
        <v>29</v>
      </c>
      <c r="B41" s="14" t="s">
        <v>262</v>
      </c>
      <c r="C41" s="21">
        <v>219.4</v>
      </c>
      <c r="D41" s="21">
        <v>65.5</v>
      </c>
      <c r="E41" s="21"/>
      <c r="F41" s="21">
        <v>14</v>
      </c>
      <c r="G41" s="21" t="s">
        <v>155</v>
      </c>
    </row>
    <row r="42" spans="1:7">
      <c r="A42" s="26"/>
      <c r="B42" s="14" t="s">
        <v>103</v>
      </c>
      <c r="C42" s="21">
        <f>SUM(C14:C41)</f>
        <v>9938.9000000000015</v>
      </c>
      <c r="D42" s="21">
        <f t="shared" ref="D42:F42" si="2">SUM(D14:D41)</f>
        <v>6473.5999999999995</v>
      </c>
      <c r="E42" s="21">
        <f t="shared" si="2"/>
        <v>221</v>
      </c>
      <c r="F42" s="21">
        <f t="shared" si="2"/>
        <v>580</v>
      </c>
      <c r="G42" s="27"/>
    </row>
    <row r="43" spans="1:7">
      <c r="A43" s="54" t="s">
        <v>126</v>
      </c>
      <c r="B43" s="54"/>
      <c r="C43" s="54"/>
      <c r="D43" s="54"/>
      <c r="E43" s="54"/>
      <c r="F43" s="54"/>
      <c r="G43" s="54"/>
    </row>
    <row r="44" spans="1:7" ht="30">
      <c r="A44" s="21">
        <f>A41+1</f>
        <v>30</v>
      </c>
      <c r="B44" s="14" t="s">
        <v>127</v>
      </c>
      <c r="C44" s="21">
        <v>112.8</v>
      </c>
      <c r="D44" s="21">
        <v>89.2</v>
      </c>
      <c r="E44" s="21">
        <v>3</v>
      </c>
      <c r="F44" s="21">
        <v>6</v>
      </c>
      <c r="G44" s="21" t="s">
        <v>115</v>
      </c>
    </row>
    <row r="45" spans="1:7" ht="30">
      <c r="A45" s="21">
        <f>A44+1</f>
        <v>31</v>
      </c>
      <c r="B45" s="14" t="s">
        <v>128</v>
      </c>
      <c r="C45" s="21">
        <v>744.7</v>
      </c>
      <c r="D45" s="21">
        <v>571.4</v>
      </c>
      <c r="E45" s="21">
        <v>13</v>
      </c>
      <c r="F45" s="21">
        <v>30</v>
      </c>
      <c r="G45" s="21" t="s">
        <v>115</v>
      </c>
    </row>
    <row r="46" spans="1:7" ht="30">
      <c r="A46" s="21">
        <f t="shared" ref="A46:A54" si="3">A45+1</f>
        <v>32</v>
      </c>
      <c r="B46" s="14" t="s">
        <v>129</v>
      </c>
      <c r="C46" s="21">
        <v>139.9</v>
      </c>
      <c r="D46" s="21">
        <v>94.2</v>
      </c>
      <c r="E46" s="21">
        <v>3</v>
      </c>
      <c r="F46" s="21">
        <v>6</v>
      </c>
      <c r="G46" s="21" t="s">
        <v>115</v>
      </c>
    </row>
    <row r="47" spans="1:7" ht="31.5" customHeight="1">
      <c r="A47" s="21">
        <f t="shared" si="3"/>
        <v>33</v>
      </c>
      <c r="B47" s="14" t="s">
        <v>130</v>
      </c>
      <c r="C47" s="21">
        <v>370</v>
      </c>
      <c r="D47" s="21">
        <v>242.1</v>
      </c>
      <c r="E47" s="21">
        <v>10</v>
      </c>
      <c r="F47" s="21">
        <v>32</v>
      </c>
      <c r="G47" s="21" t="s">
        <v>156</v>
      </c>
    </row>
    <row r="48" spans="1:7" ht="31.5" customHeight="1">
      <c r="A48" s="21">
        <f t="shared" si="3"/>
        <v>34</v>
      </c>
      <c r="B48" s="14" t="s">
        <v>131</v>
      </c>
      <c r="C48" s="21">
        <v>520.5</v>
      </c>
      <c r="D48" s="21">
        <v>327.7</v>
      </c>
      <c r="E48" s="21">
        <v>10</v>
      </c>
      <c r="F48" s="21">
        <v>27</v>
      </c>
      <c r="G48" s="21" t="s">
        <v>156</v>
      </c>
    </row>
    <row r="49" spans="1:7" ht="31.5" customHeight="1">
      <c r="A49" s="21">
        <f t="shared" si="3"/>
        <v>35</v>
      </c>
      <c r="B49" s="14" t="s">
        <v>132</v>
      </c>
      <c r="C49" s="21">
        <v>377</v>
      </c>
      <c r="D49" s="21">
        <v>295.39999999999998</v>
      </c>
      <c r="E49" s="21">
        <v>7</v>
      </c>
      <c r="F49" s="21">
        <v>28</v>
      </c>
      <c r="G49" s="21" t="s">
        <v>156</v>
      </c>
    </row>
    <row r="50" spans="1:7" ht="31.5" customHeight="1">
      <c r="A50" s="21">
        <f t="shared" si="3"/>
        <v>36</v>
      </c>
      <c r="B50" s="14" t="s">
        <v>133</v>
      </c>
      <c r="C50" s="21">
        <v>374</v>
      </c>
      <c r="D50" s="21">
        <v>222.7</v>
      </c>
      <c r="E50" s="21">
        <v>10</v>
      </c>
      <c r="F50" s="21">
        <v>33</v>
      </c>
      <c r="G50" s="21" t="s">
        <v>155</v>
      </c>
    </row>
    <row r="51" spans="1:7" ht="31.5" customHeight="1">
      <c r="A51" s="21">
        <f t="shared" si="3"/>
        <v>37</v>
      </c>
      <c r="B51" s="14" t="s">
        <v>134</v>
      </c>
      <c r="C51" s="21">
        <v>364.1</v>
      </c>
      <c r="D51" s="21">
        <v>237.7</v>
      </c>
      <c r="E51" s="21">
        <v>11</v>
      </c>
      <c r="F51" s="21">
        <v>25</v>
      </c>
      <c r="G51" s="21" t="s">
        <v>155</v>
      </c>
    </row>
    <row r="52" spans="1:7" ht="31.5" customHeight="1">
      <c r="A52" s="21">
        <f t="shared" si="3"/>
        <v>38</v>
      </c>
      <c r="B52" s="14" t="s">
        <v>135</v>
      </c>
      <c r="C52" s="21">
        <v>367.6</v>
      </c>
      <c r="D52" s="21">
        <v>236.6</v>
      </c>
      <c r="E52" s="21">
        <v>10</v>
      </c>
      <c r="F52" s="21">
        <v>22</v>
      </c>
      <c r="G52" s="21" t="s">
        <v>156</v>
      </c>
    </row>
    <row r="53" spans="1:7" ht="30">
      <c r="A53" s="21">
        <f t="shared" si="3"/>
        <v>39</v>
      </c>
      <c r="B53" s="14" t="s">
        <v>136</v>
      </c>
      <c r="C53" s="21">
        <v>2147.3000000000002</v>
      </c>
      <c r="D53" s="21">
        <v>1057.0999999999999</v>
      </c>
      <c r="E53" s="21">
        <v>51</v>
      </c>
      <c r="F53" s="21">
        <v>130</v>
      </c>
      <c r="G53" s="21" t="s">
        <v>156</v>
      </c>
    </row>
    <row r="54" spans="1:7" ht="31.5" customHeight="1">
      <c r="A54" s="21">
        <f t="shared" si="3"/>
        <v>40</v>
      </c>
      <c r="B54" s="14" t="s">
        <v>137</v>
      </c>
      <c r="C54" s="21">
        <v>486.9</v>
      </c>
      <c r="D54" s="21">
        <v>342.9</v>
      </c>
      <c r="E54" s="21">
        <v>11</v>
      </c>
      <c r="F54" s="21">
        <v>29</v>
      </c>
      <c r="G54" s="21" t="s">
        <v>155</v>
      </c>
    </row>
    <row r="55" spans="1:7">
      <c r="A55" s="21"/>
      <c r="B55" s="14" t="s">
        <v>103</v>
      </c>
      <c r="C55" s="21">
        <v>6004.8</v>
      </c>
      <c r="D55" s="21">
        <v>3717</v>
      </c>
      <c r="E55" s="21">
        <v>139</v>
      </c>
      <c r="F55" s="21">
        <v>368</v>
      </c>
      <c r="G55" s="21"/>
    </row>
    <row r="56" spans="1:7">
      <c r="A56" s="54" t="s">
        <v>138</v>
      </c>
      <c r="B56" s="54"/>
      <c r="C56" s="54"/>
      <c r="D56" s="54"/>
      <c r="E56" s="54"/>
      <c r="F56" s="54"/>
      <c r="G56" s="54"/>
    </row>
    <row r="57" spans="1:7" ht="31.5" customHeight="1">
      <c r="A57" s="21">
        <f>A54+1</f>
        <v>41</v>
      </c>
      <c r="B57" s="14" t="s">
        <v>139</v>
      </c>
      <c r="C57" s="21">
        <v>513.79999999999995</v>
      </c>
      <c r="D57" s="21">
        <v>335.3</v>
      </c>
      <c r="E57" s="21">
        <v>10</v>
      </c>
      <c r="F57" s="21">
        <v>24</v>
      </c>
      <c r="G57" s="21" t="s">
        <v>156</v>
      </c>
    </row>
    <row r="58" spans="1:7" ht="31.5" customHeight="1">
      <c r="A58" s="21">
        <f>A57+1</f>
        <v>42</v>
      </c>
      <c r="B58" s="14" t="s">
        <v>140</v>
      </c>
      <c r="C58" s="21">
        <v>509.6</v>
      </c>
      <c r="D58" s="21">
        <v>332.2</v>
      </c>
      <c r="E58" s="21">
        <v>11</v>
      </c>
      <c r="F58" s="21">
        <v>38</v>
      </c>
      <c r="G58" s="21" t="s">
        <v>155</v>
      </c>
    </row>
    <row r="59" spans="1:7" ht="31.5" customHeight="1">
      <c r="A59" s="21">
        <f t="shared" ref="A59:A67" si="4">A58+1</f>
        <v>43</v>
      </c>
      <c r="B59" s="14" t="s">
        <v>141</v>
      </c>
      <c r="C59" s="21">
        <v>511.6</v>
      </c>
      <c r="D59" s="21">
        <v>332.2</v>
      </c>
      <c r="E59" s="21">
        <v>11</v>
      </c>
      <c r="F59" s="21">
        <v>25</v>
      </c>
      <c r="G59" s="21" t="s">
        <v>155</v>
      </c>
    </row>
    <row r="60" spans="1:7" ht="31.5" customHeight="1">
      <c r="A60" s="21">
        <f t="shared" si="4"/>
        <v>44</v>
      </c>
      <c r="B60" s="14" t="s">
        <v>142</v>
      </c>
      <c r="C60" s="21">
        <v>504.1</v>
      </c>
      <c r="D60" s="21">
        <v>337.2</v>
      </c>
      <c r="E60" s="21">
        <v>11</v>
      </c>
      <c r="F60" s="21">
        <v>21</v>
      </c>
      <c r="G60" s="21" t="s">
        <v>155</v>
      </c>
    </row>
    <row r="61" spans="1:7" ht="31.5" customHeight="1">
      <c r="A61" s="21">
        <f t="shared" si="4"/>
        <v>45</v>
      </c>
      <c r="B61" s="14" t="s">
        <v>143</v>
      </c>
      <c r="C61" s="21">
        <v>510.1</v>
      </c>
      <c r="D61" s="21">
        <v>331.4</v>
      </c>
      <c r="E61" s="21">
        <v>13</v>
      </c>
      <c r="F61" s="21">
        <v>33</v>
      </c>
      <c r="G61" s="21" t="s">
        <v>156</v>
      </c>
    </row>
    <row r="62" spans="1:7" ht="31.5" customHeight="1">
      <c r="A62" s="21">
        <f t="shared" si="4"/>
        <v>46</v>
      </c>
      <c r="B62" s="14" t="s">
        <v>144</v>
      </c>
      <c r="C62" s="21">
        <v>510.6</v>
      </c>
      <c r="D62" s="21">
        <v>327.60000000000002</v>
      </c>
      <c r="E62" s="21">
        <v>14</v>
      </c>
      <c r="F62" s="21">
        <v>19</v>
      </c>
      <c r="G62" s="21" t="s">
        <v>156</v>
      </c>
    </row>
    <row r="63" spans="1:7" ht="30">
      <c r="A63" s="21">
        <f t="shared" si="4"/>
        <v>47</v>
      </c>
      <c r="B63" s="14" t="s">
        <v>145</v>
      </c>
      <c r="C63" s="21">
        <v>394.4</v>
      </c>
      <c r="D63" s="21">
        <v>226.6</v>
      </c>
      <c r="E63" s="21">
        <v>11</v>
      </c>
      <c r="F63" s="21">
        <v>18</v>
      </c>
      <c r="G63" s="21" t="s">
        <v>155</v>
      </c>
    </row>
    <row r="64" spans="1:7" ht="30">
      <c r="A64" s="21">
        <f t="shared" si="4"/>
        <v>48</v>
      </c>
      <c r="B64" s="14" t="s">
        <v>159</v>
      </c>
      <c r="C64" s="21">
        <v>230.1</v>
      </c>
      <c r="D64" s="21">
        <v>159.1</v>
      </c>
      <c r="E64" s="21">
        <v>1</v>
      </c>
      <c r="F64" s="21">
        <v>1</v>
      </c>
      <c r="G64" s="21" t="s">
        <v>115</v>
      </c>
    </row>
    <row r="65" spans="1:7" ht="30">
      <c r="A65" s="21">
        <f t="shared" si="4"/>
        <v>49</v>
      </c>
      <c r="B65" s="14" t="s">
        <v>160</v>
      </c>
      <c r="C65" s="21">
        <v>119.3</v>
      </c>
      <c r="D65" s="21">
        <v>85.9</v>
      </c>
      <c r="E65" s="21">
        <v>2</v>
      </c>
      <c r="F65" s="21">
        <v>4</v>
      </c>
      <c r="G65" s="21" t="s">
        <v>115</v>
      </c>
    </row>
    <row r="66" spans="1:7" ht="30">
      <c r="A66" s="21">
        <f t="shared" si="4"/>
        <v>50</v>
      </c>
      <c r="B66" s="14" t="s">
        <v>146</v>
      </c>
      <c r="C66" s="21">
        <v>173.1</v>
      </c>
      <c r="D66" s="21">
        <v>130.6</v>
      </c>
      <c r="E66" s="21">
        <v>2</v>
      </c>
      <c r="F66" s="21">
        <v>14</v>
      </c>
      <c r="G66" s="21" t="s">
        <v>115</v>
      </c>
    </row>
    <row r="67" spans="1:7" ht="30">
      <c r="A67" s="21">
        <f t="shared" si="4"/>
        <v>51</v>
      </c>
      <c r="B67" s="14" t="s">
        <v>147</v>
      </c>
      <c r="C67" s="21">
        <v>161.6</v>
      </c>
      <c r="D67" s="21">
        <v>122.6</v>
      </c>
      <c r="E67" s="21">
        <v>3</v>
      </c>
      <c r="F67" s="21">
        <v>6</v>
      </c>
      <c r="G67" s="21" t="s">
        <v>115</v>
      </c>
    </row>
    <row r="68" spans="1:7">
      <c r="A68" s="21"/>
      <c r="B68" s="14" t="s">
        <v>103</v>
      </c>
      <c r="C68" s="21">
        <v>4138.3</v>
      </c>
      <c r="D68" s="21">
        <v>2721.3</v>
      </c>
      <c r="E68" s="21">
        <v>89</v>
      </c>
      <c r="F68" s="21">
        <v>203</v>
      </c>
      <c r="G68" s="21"/>
    </row>
    <row r="69" spans="1:7">
      <c r="A69" s="54" t="s">
        <v>148</v>
      </c>
      <c r="B69" s="54"/>
      <c r="C69" s="54"/>
      <c r="D69" s="54"/>
      <c r="E69" s="54"/>
      <c r="F69" s="54"/>
      <c r="G69" s="54"/>
    </row>
    <row r="70" spans="1:7" ht="30">
      <c r="A70" s="21">
        <f>A67+1</f>
        <v>52</v>
      </c>
      <c r="B70" s="14" t="s">
        <v>149</v>
      </c>
      <c r="C70" s="21">
        <v>289.7</v>
      </c>
      <c r="D70" s="21">
        <v>191.7</v>
      </c>
      <c r="E70" s="21">
        <v>3</v>
      </c>
      <c r="F70" s="21">
        <v>6</v>
      </c>
      <c r="G70" s="21" t="s">
        <v>115</v>
      </c>
    </row>
    <row r="71" spans="1:7">
      <c r="A71" s="21"/>
      <c r="B71" s="14" t="s">
        <v>103</v>
      </c>
      <c r="C71" s="21">
        <f>SUM(C70)</f>
        <v>289.7</v>
      </c>
      <c r="D71" s="21">
        <f t="shared" ref="D71:F71" si="5">SUM(D70)</f>
        <v>191.7</v>
      </c>
      <c r="E71" s="21">
        <f t="shared" si="5"/>
        <v>3</v>
      </c>
      <c r="F71" s="21">
        <f t="shared" si="5"/>
        <v>6</v>
      </c>
      <c r="G71" s="21"/>
    </row>
    <row r="72" spans="1:7">
      <c r="A72" s="54" t="s">
        <v>150</v>
      </c>
      <c r="B72" s="54"/>
      <c r="C72" s="54"/>
      <c r="D72" s="54"/>
      <c r="E72" s="54"/>
      <c r="F72" s="54"/>
      <c r="G72" s="54"/>
    </row>
    <row r="73" spans="1:7" ht="30">
      <c r="A73" s="16">
        <f>A70+1</f>
        <v>53</v>
      </c>
      <c r="B73" s="14" t="s">
        <v>151</v>
      </c>
      <c r="C73" s="21">
        <v>165.72</v>
      </c>
      <c r="D73" s="21">
        <v>145.30000000000001</v>
      </c>
      <c r="E73" s="21">
        <v>6</v>
      </c>
      <c r="F73" s="21">
        <v>8</v>
      </c>
      <c r="G73" s="21" t="s">
        <v>152</v>
      </c>
    </row>
    <row r="74" spans="1:7">
      <c r="A74" s="21"/>
      <c r="B74" s="14" t="s">
        <v>103</v>
      </c>
      <c r="C74" s="21">
        <f>SUM(C73)</f>
        <v>165.72</v>
      </c>
      <c r="D74" s="21">
        <f>SUM(D73)</f>
        <v>145.30000000000001</v>
      </c>
      <c r="E74" s="21">
        <f t="shared" ref="E74:F74" si="6">SUM(E73)</f>
        <v>6</v>
      </c>
      <c r="F74" s="21">
        <f t="shared" si="6"/>
        <v>8</v>
      </c>
      <c r="G74" s="21"/>
    </row>
    <row r="75" spans="1:7">
      <c r="A75" s="14"/>
      <c r="B75" s="26" t="s">
        <v>153</v>
      </c>
      <c r="C75" s="21">
        <f>C74+C71+C68+C55+C42+C11</f>
        <v>21063.72</v>
      </c>
      <c r="D75" s="21">
        <f>D74+D71+D68+D55+D42+D11</f>
        <v>13618.6</v>
      </c>
      <c r="E75" s="21">
        <f t="shared" ref="E75:F75" si="7">E74+E71+E68+E55+E42+E11</f>
        <v>467</v>
      </c>
      <c r="F75" s="21">
        <f t="shared" si="7"/>
        <v>1187</v>
      </c>
      <c r="G75" s="21"/>
    </row>
  </sheetData>
  <mergeCells count="14">
    <mergeCell ref="A72:G72"/>
    <mergeCell ref="A6:A7"/>
    <mergeCell ref="B6:B7"/>
    <mergeCell ref="C6:D6"/>
    <mergeCell ref="E6:F6"/>
    <mergeCell ref="A13:G13"/>
    <mergeCell ref="A69:G69"/>
    <mergeCell ref="B2:G3"/>
    <mergeCell ref="A4:G4"/>
    <mergeCell ref="A12:G12"/>
    <mergeCell ref="A56:G56"/>
    <mergeCell ref="A43:G43"/>
    <mergeCell ref="A8:G8"/>
    <mergeCell ref="A9:G9"/>
  </mergeCells>
  <pageMargins left="1" right="0.19685039370078741" top="0.39370078740157483" bottom="0.27559055118110237" header="0.31496062992125984" footer="0.31496062992125984"/>
  <pageSetup paperSize="9" scale="7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71"/>
  <sheetViews>
    <sheetView topLeftCell="A256" workbookViewId="0">
      <selection activeCell="B2" sqref="B2:G3"/>
    </sheetView>
  </sheetViews>
  <sheetFormatPr defaultRowHeight="15"/>
  <cols>
    <col min="1" max="1" width="5.5703125" style="8" customWidth="1"/>
    <col min="2" max="2" width="30.85546875" style="8" customWidth="1"/>
    <col min="3" max="3" width="9.5703125" style="8" bestFit="1" customWidth="1"/>
    <col min="4" max="6" width="9.140625" style="8"/>
    <col min="7" max="7" width="27" style="8" customWidth="1"/>
    <col min="8" max="8" width="9.140625" style="8"/>
    <col min="9" max="9" width="13.42578125" style="8" customWidth="1"/>
    <col min="10" max="16384" width="9.140625" style="8"/>
  </cols>
  <sheetData>
    <row r="1" spans="1:7">
      <c r="F1" s="24"/>
      <c r="G1" s="25" t="s">
        <v>206</v>
      </c>
    </row>
    <row r="2" spans="1:7" ht="66.75" customHeight="1">
      <c r="B2" s="65" t="s">
        <v>263</v>
      </c>
      <c r="C2" s="65"/>
      <c r="D2" s="65"/>
      <c r="E2" s="65"/>
      <c r="F2" s="65"/>
      <c r="G2" s="65"/>
    </row>
    <row r="3" spans="1:7">
      <c r="B3" s="65"/>
      <c r="C3" s="65"/>
      <c r="D3" s="65"/>
      <c r="E3" s="65"/>
      <c r="F3" s="65"/>
      <c r="G3" s="65"/>
    </row>
    <row r="4" spans="1:7" ht="79.5" customHeight="1">
      <c r="A4" s="64" t="s">
        <v>162</v>
      </c>
      <c r="B4" s="64"/>
      <c r="C4" s="64"/>
      <c r="D4" s="64"/>
      <c r="E4" s="64"/>
      <c r="F4" s="64"/>
      <c r="G4" s="64"/>
    </row>
    <row r="6" spans="1:7" ht="15.75">
      <c r="A6" s="28"/>
    </row>
    <row r="7" spans="1:7" ht="47.25" customHeight="1">
      <c r="A7" s="66" t="s">
        <v>0</v>
      </c>
      <c r="B7" s="68" t="s">
        <v>1</v>
      </c>
      <c r="C7" s="59" t="s">
        <v>2</v>
      </c>
      <c r="D7" s="63"/>
      <c r="E7" s="59" t="s">
        <v>3</v>
      </c>
      <c r="F7" s="63"/>
      <c r="G7" s="7"/>
    </row>
    <row r="8" spans="1:7" ht="31.5">
      <c r="A8" s="67"/>
      <c r="B8" s="69"/>
      <c r="C8" s="19" t="s">
        <v>5</v>
      </c>
      <c r="D8" s="19" t="s">
        <v>6</v>
      </c>
      <c r="E8" s="19" t="s">
        <v>7</v>
      </c>
      <c r="F8" s="19" t="s">
        <v>8</v>
      </c>
      <c r="G8" s="19" t="s">
        <v>97</v>
      </c>
    </row>
    <row r="9" spans="1:7" ht="15.75" customHeight="1">
      <c r="A9" s="59" t="s">
        <v>163</v>
      </c>
      <c r="B9" s="62"/>
      <c r="C9" s="62"/>
      <c r="D9" s="62"/>
      <c r="E9" s="62"/>
      <c r="F9" s="62"/>
      <c r="G9" s="63"/>
    </row>
    <row r="10" spans="1:7" ht="15.75" customHeight="1">
      <c r="A10" s="59" t="s">
        <v>9</v>
      </c>
      <c r="B10" s="62"/>
      <c r="C10" s="62"/>
      <c r="D10" s="62"/>
      <c r="E10" s="62"/>
      <c r="F10" s="62"/>
      <c r="G10" s="63"/>
    </row>
    <row r="11" spans="1:7" ht="48">
      <c r="A11" s="19">
        <v>1</v>
      </c>
      <c r="B11" s="5" t="s">
        <v>165</v>
      </c>
      <c r="C11" s="19">
        <v>575.70000000000005</v>
      </c>
      <c r="D11" s="19">
        <v>575.70000000000005</v>
      </c>
      <c r="E11" s="19">
        <v>17</v>
      </c>
      <c r="F11" s="19">
        <v>21</v>
      </c>
      <c r="G11" s="6" t="s">
        <v>193</v>
      </c>
    </row>
    <row r="12" spans="1:7" ht="48">
      <c r="A12" s="19">
        <f>A11+1</f>
        <v>2</v>
      </c>
      <c r="B12" s="5" t="s">
        <v>15</v>
      </c>
      <c r="C12" s="19">
        <v>323.10000000000002</v>
      </c>
      <c r="D12" s="19">
        <v>288</v>
      </c>
      <c r="E12" s="19">
        <v>8</v>
      </c>
      <c r="F12" s="19">
        <v>10</v>
      </c>
      <c r="G12" s="6" t="s">
        <v>193</v>
      </c>
    </row>
    <row r="13" spans="1:7" ht="48">
      <c r="A13" s="19">
        <f t="shared" ref="A13:A31" si="0">A12+1</f>
        <v>3</v>
      </c>
      <c r="B13" s="5" t="s">
        <v>16</v>
      </c>
      <c r="C13" s="19">
        <v>388.4</v>
      </c>
      <c r="D13" s="19">
        <v>370.04</v>
      </c>
      <c r="E13" s="19">
        <v>9</v>
      </c>
      <c r="F13" s="19">
        <v>25</v>
      </c>
      <c r="G13" s="6" t="s">
        <v>193</v>
      </c>
    </row>
    <row r="14" spans="1:7" ht="48">
      <c r="A14" s="19">
        <f t="shared" si="0"/>
        <v>4</v>
      </c>
      <c r="B14" s="5" t="s">
        <v>20</v>
      </c>
      <c r="C14" s="19">
        <v>545.5</v>
      </c>
      <c r="D14" s="19">
        <v>545.5</v>
      </c>
      <c r="E14" s="19">
        <v>15</v>
      </c>
      <c r="F14" s="19">
        <v>38</v>
      </c>
      <c r="G14" s="6" t="s">
        <v>193</v>
      </c>
    </row>
    <row r="15" spans="1:7" ht="48">
      <c r="A15" s="19">
        <f t="shared" si="0"/>
        <v>5</v>
      </c>
      <c r="B15" s="5" t="s">
        <v>21</v>
      </c>
      <c r="C15" s="19">
        <v>519.70000000000005</v>
      </c>
      <c r="D15" s="19">
        <v>519.70000000000005</v>
      </c>
      <c r="E15" s="19">
        <v>12</v>
      </c>
      <c r="F15" s="19">
        <v>28</v>
      </c>
      <c r="G15" s="6" t="s">
        <v>193</v>
      </c>
    </row>
    <row r="16" spans="1:7" ht="48">
      <c r="A16" s="19">
        <f t="shared" si="0"/>
        <v>6</v>
      </c>
      <c r="B16" s="5" t="s">
        <v>22</v>
      </c>
      <c r="C16" s="19">
        <v>399</v>
      </c>
      <c r="D16" s="19">
        <v>399</v>
      </c>
      <c r="E16" s="19">
        <v>8</v>
      </c>
      <c r="F16" s="19">
        <v>14</v>
      </c>
      <c r="G16" s="6" t="s">
        <v>193</v>
      </c>
    </row>
    <row r="17" spans="1:7" ht="48">
      <c r="A17" s="19">
        <f t="shared" si="0"/>
        <v>7</v>
      </c>
      <c r="B17" s="5" t="s">
        <v>23</v>
      </c>
      <c r="C17" s="19">
        <v>135.6</v>
      </c>
      <c r="D17" s="19">
        <v>135.6</v>
      </c>
      <c r="E17" s="19">
        <v>3</v>
      </c>
      <c r="F17" s="19">
        <v>7</v>
      </c>
      <c r="G17" s="6" t="s">
        <v>193</v>
      </c>
    </row>
    <row r="18" spans="1:7" ht="48">
      <c r="A18" s="19">
        <f t="shared" si="0"/>
        <v>8</v>
      </c>
      <c r="B18" s="5" t="s">
        <v>169</v>
      </c>
      <c r="C18" s="19">
        <v>167.3</v>
      </c>
      <c r="D18" s="19">
        <v>167.3</v>
      </c>
      <c r="E18" s="19">
        <v>4</v>
      </c>
      <c r="F18" s="19">
        <v>7</v>
      </c>
      <c r="G18" s="6" t="s">
        <v>193</v>
      </c>
    </row>
    <row r="19" spans="1:7" ht="48">
      <c r="A19" s="19">
        <f t="shared" si="0"/>
        <v>9</v>
      </c>
      <c r="B19" s="5" t="s">
        <v>25</v>
      </c>
      <c r="C19" s="19">
        <v>443.6</v>
      </c>
      <c r="D19" s="19">
        <v>443.6</v>
      </c>
      <c r="E19" s="19">
        <v>8</v>
      </c>
      <c r="F19" s="19">
        <v>24</v>
      </c>
      <c r="G19" s="6" t="s">
        <v>193</v>
      </c>
    </row>
    <row r="20" spans="1:7" ht="48">
      <c r="A20" s="19">
        <f t="shared" si="0"/>
        <v>10</v>
      </c>
      <c r="B20" s="5" t="s">
        <v>26</v>
      </c>
      <c r="C20" s="19">
        <v>204.6</v>
      </c>
      <c r="D20" s="19">
        <v>204.6</v>
      </c>
      <c r="E20" s="19">
        <v>5</v>
      </c>
      <c r="F20" s="19">
        <v>14</v>
      </c>
      <c r="G20" s="6" t="s">
        <v>193</v>
      </c>
    </row>
    <row r="21" spans="1:7" ht="48">
      <c r="A21" s="19">
        <f t="shared" si="0"/>
        <v>11</v>
      </c>
      <c r="B21" s="5" t="s">
        <v>27</v>
      </c>
      <c r="C21" s="19">
        <v>274.10000000000002</v>
      </c>
      <c r="D21" s="19">
        <v>274.10000000000002</v>
      </c>
      <c r="E21" s="19">
        <v>6</v>
      </c>
      <c r="F21" s="19">
        <v>21</v>
      </c>
      <c r="G21" s="6" t="s">
        <v>193</v>
      </c>
    </row>
    <row r="22" spans="1:7" ht="48">
      <c r="A22" s="19">
        <f t="shared" si="0"/>
        <v>12</v>
      </c>
      <c r="B22" s="5" t="s">
        <v>28</v>
      </c>
      <c r="C22" s="19">
        <v>117.5</v>
      </c>
      <c r="D22" s="19">
        <v>117.5</v>
      </c>
      <c r="E22" s="19">
        <v>3</v>
      </c>
      <c r="F22" s="19">
        <v>6</v>
      </c>
      <c r="G22" s="6" t="s">
        <v>193</v>
      </c>
    </row>
    <row r="23" spans="1:7" ht="48">
      <c r="A23" s="19">
        <f t="shared" si="0"/>
        <v>13</v>
      </c>
      <c r="B23" s="5" t="s">
        <v>29</v>
      </c>
      <c r="C23" s="19">
        <v>95.9</v>
      </c>
      <c r="D23" s="19">
        <v>95.9</v>
      </c>
      <c r="E23" s="19">
        <v>3</v>
      </c>
      <c r="F23" s="19">
        <v>6</v>
      </c>
      <c r="G23" s="6" t="s">
        <v>193</v>
      </c>
    </row>
    <row r="24" spans="1:7" ht="48">
      <c r="A24" s="19">
        <f t="shared" si="0"/>
        <v>14</v>
      </c>
      <c r="B24" s="5" t="s">
        <v>30</v>
      </c>
      <c r="C24" s="19">
        <v>223.6</v>
      </c>
      <c r="D24" s="19">
        <v>223.6</v>
      </c>
      <c r="E24" s="19">
        <v>4</v>
      </c>
      <c r="F24" s="19">
        <v>19</v>
      </c>
      <c r="G24" s="6" t="s">
        <v>193</v>
      </c>
    </row>
    <row r="25" spans="1:7" ht="48">
      <c r="A25" s="19">
        <f t="shared" si="0"/>
        <v>15</v>
      </c>
      <c r="B25" s="5" t="s">
        <v>31</v>
      </c>
      <c r="C25" s="19">
        <v>217.1</v>
      </c>
      <c r="D25" s="19">
        <v>217.1</v>
      </c>
      <c r="E25" s="19">
        <v>7</v>
      </c>
      <c r="F25" s="19">
        <v>22</v>
      </c>
      <c r="G25" s="6" t="s">
        <v>193</v>
      </c>
    </row>
    <row r="26" spans="1:7" ht="48">
      <c r="A26" s="19">
        <f t="shared" si="0"/>
        <v>16</v>
      </c>
      <c r="B26" s="5" t="s">
        <v>170</v>
      </c>
      <c r="C26" s="19">
        <v>193.1</v>
      </c>
      <c r="D26" s="19">
        <v>193.1</v>
      </c>
      <c r="E26" s="19">
        <v>6</v>
      </c>
      <c r="F26" s="19">
        <v>18</v>
      </c>
      <c r="G26" s="6" t="s">
        <v>193</v>
      </c>
    </row>
    <row r="27" spans="1:7" ht="48">
      <c r="A27" s="19">
        <f t="shared" si="0"/>
        <v>17</v>
      </c>
      <c r="B27" s="5" t="s">
        <v>33</v>
      </c>
      <c r="C27" s="19">
        <v>995.4</v>
      </c>
      <c r="D27" s="19">
        <v>995.4</v>
      </c>
      <c r="E27" s="19">
        <v>35</v>
      </c>
      <c r="F27" s="19">
        <v>67</v>
      </c>
      <c r="G27" s="6" t="s">
        <v>193</v>
      </c>
    </row>
    <row r="28" spans="1:7" ht="48">
      <c r="A28" s="19">
        <f t="shared" si="0"/>
        <v>18</v>
      </c>
      <c r="B28" s="5" t="s">
        <v>34</v>
      </c>
      <c r="C28" s="19">
        <v>108.2</v>
      </c>
      <c r="D28" s="19">
        <v>108.2</v>
      </c>
      <c r="E28" s="19">
        <v>5</v>
      </c>
      <c r="F28" s="19">
        <v>8</v>
      </c>
      <c r="G28" s="6" t="s">
        <v>193</v>
      </c>
    </row>
    <row r="29" spans="1:7" ht="48">
      <c r="A29" s="19">
        <f t="shared" si="0"/>
        <v>19</v>
      </c>
      <c r="B29" s="5" t="s">
        <v>35</v>
      </c>
      <c r="C29" s="19">
        <v>257.5</v>
      </c>
      <c r="D29" s="19">
        <v>257.5</v>
      </c>
      <c r="E29" s="19">
        <v>9</v>
      </c>
      <c r="F29" s="19">
        <v>20</v>
      </c>
      <c r="G29" s="6" t="s">
        <v>193</v>
      </c>
    </row>
    <row r="30" spans="1:7" ht="48">
      <c r="A30" s="19">
        <f t="shared" si="0"/>
        <v>20</v>
      </c>
      <c r="B30" s="5" t="s">
        <v>36</v>
      </c>
      <c r="C30" s="19">
        <v>188.3</v>
      </c>
      <c r="D30" s="19">
        <v>188.3</v>
      </c>
      <c r="E30" s="19">
        <v>6</v>
      </c>
      <c r="F30" s="19">
        <v>17</v>
      </c>
      <c r="G30" s="6" t="s">
        <v>193</v>
      </c>
    </row>
    <row r="31" spans="1:7" ht="48">
      <c r="A31" s="19">
        <f t="shared" si="0"/>
        <v>21</v>
      </c>
      <c r="B31" s="5" t="s">
        <v>37</v>
      </c>
      <c r="C31" s="19">
        <v>202.6</v>
      </c>
      <c r="D31" s="19">
        <v>202.6</v>
      </c>
      <c r="E31" s="19">
        <v>7</v>
      </c>
      <c r="F31" s="19">
        <v>19</v>
      </c>
      <c r="G31" s="6" t="s">
        <v>193</v>
      </c>
    </row>
    <row r="32" spans="1:7" ht="15.75">
      <c r="A32" s="19"/>
      <c r="B32" s="5" t="s">
        <v>103</v>
      </c>
      <c r="C32" s="19">
        <f>SUM(C11:C31)</f>
        <v>6575.8000000000011</v>
      </c>
      <c r="D32" s="19">
        <f t="shared" ref="D32:F32" si="1">SUM(D11:D31)</f>
        <v>6522.3400000000011</v>
      </c>
      <c r="E32" s="19">
        <f t="shared" si="1"/>
        <v>180</v>
      </c>
      <c r="F32" s="19">
        <f t="shared" si="1"/>
        <v>411</v>
      </c>
      <c r="G32" s="19"/>
    </row>
    <row r="33" spans="1:7" ht="15.75" customHeight="1">
      <c r="A33" s="59" t="s">
        <v>49</v>
      </c>
      <c r="B33" s="62"/>
      <c r="C33" s="62"/>
      <c r="D33" s="62"/>
      <c r="E33" s="62"/>
      <c r="F33" s="62"/>
      <c r="G33" s="63"/>
    </row>
    <row r="34" spans="1:7" ht="15.75">
      <c r="A34" s="19">
        <f>A31+1</f>
        <v>22</v>
      </c>
      <c r="B34" s="7" t="s">
        <v>50</v>
      </c>
      <c r="C34" s="19">
        <v>214.4</v>
      </c>
      <c r="D34" s="19">
        <v>48.7</v>
      </c>
      <c r="E34" s="19">
        <v>2</v>
      </c>
      <c r="F34" s="19">
        <v>8</v>
      </c>
      <c r="G34" s="19" t="s">
        <v>176</v>
      </c>
    </row>
    <row r="35" spans="1:7" ht="15.75">
      <c r="A35" s="19"/>
      <c r="B35" s="5" t="s">
        <v>103</v>
      </c>
      <c r="C35" s="19">
        <f>SUM(C34)</f>
        <v>214.4</v>
      </c>
      <c r="D35" s="19">
        <f t="shared" ref="D35:F35" si="2">SUM(D34)</f>
        <v>48.7</v>
      </c>
      <c r="E35" s="19">
        <f t="shared" si="2"/>
        <v>2</v>
      </c>
      <c r="F35" s="19">
        <f t="shared" si="2"/>
        <v>8</v>
      </c>
      <c r="G35" s="19"/>
    </row>
    <row r="36" spans="1:7" ht="15.75" customHeight="1">
      <c r="A36" s="59" t="s">
        <v>88</v>
      </c>
      <c r="B36" s="62"/>
      <c r="C36" s="62"/>
      <c r="D36" s="62"/>
      <c r="E36" s="62"/>
      <c r="F36" s="62"/>
      <c r="G36" s="63"/>
    </row>
    <row r="37" spans="1:7" ht="48">
      <c r="A37" s="19">
        <f>A34+1</f>
        <v>23</v>
      </c>
      <c r="B37" s="7" t="s">
        <v>95</v>
      </c>
      <c r="C37" s="19">
        <v>444.5</v>
      </c>
      <c r="D37" s="19">
        <v>398.5</v>
      </c>
      <c r="E37" s="19">
        <v>8</v>
      </c>
      <c r="F37" s="19">
        <v>26</v>
      </c>
      <c r="G37" s="6" t="s">
        <v>194</v>
      </c>
    </row>
    <row r="38" spans="1:7" ht="15.75">
      <c r="A38" s="19"/>
      <c r="B38" s="5" t="s">
        <v>103</v>
      </c>
      <c r="C38" s="19">
        <f>SUM(C37)</f>
        <v>444.5</v>
      </c>
      <c r="D38" s="19">
        <f t="shared" ref="D38:F38" si="3">SUM(D37)</f>
        <v>398.5</v>
      </c>
      <c r="E38" s="19">
        <f t="shared" si="3"/>
        <v>8</v>
      </c>
      <c r="F38" s="19">
        <f t="shared" si="3"/>
        <v>26</v>
      </c>
      <c r="G38" s="19"/>
    </row>
    <row r="39" spans="1:7" ht="31.5">
      <c r="A39" s="19"/>
      <c r="B39" s="5" t="s">
        <v>177</v>
      </c>
      <c r="C39" s="19">
        <f>C38+C35+C32</f>
        <v>7234.7000000000007</v>
      </c>
      <c r="D39" s="19">
        <f t="shared" ref="D39:F39" si="4">D38+D35+D32</f>
        <v>6969.5400000000009</v>
      </c>
      <c r="E39" s="19">
        <f t="shared" si="4"/>
        <v>190</v>
      </c>
      <c r="F39" s="19">
        <f t="shared" si="4"/>
        <v>445</v>
      </c>
      <c r="G39" s="19"/>
    </row>
    <row r="40" spans="1:7" ht="15.75" customHeight="1">
      <c r="A40" s="59" t="s">
        <v>192</v>
      </c>
      <c r="B40" s="62"/>
      <c r="C40" s="62"/>
      <c r="D40" s="62"/>
      <c r="E40" s="62"/>
      <c r="F40" s="62"/>
      <c r="G40" s="63"/>
    </row>
    <row r="41" spans="1:7" ht="15.75" customHeight="1">
      <c r="A41" s="59" t="s">
        <v>9</v>
      </c>
      <c r="B41" s="62"/>
      <c r="C41" s="62"/>
      <c r="D41" s="62"/>
      <c r="E41" s="62"/>
      <c r="F41" s="62"/>
      <c r="G41" s="63"/>
    </row>
    <row r="42" spans="1:7" ht="48">
      <c r="A42" s="19">
        <f>A37+1</f>
        <v>24</v>
      </c>
      <c r="B42" s="5" t="s">
        <v>172</v>
      </c>
      <c r="C42" s="19">
        <v>3691.5</v>
      </c>
      <c r="D42" s="19">
        <v>3647</v>
      </c>
      <c r="E42" s="19">
        <v>82</v>
      </c>
      <c r="F42" s="19">
        <v>189</v>
      </c>
      <c r="G42" s="6" t="s">
        <v>193</v>
      </c>
    </row>
    <row r="43" spans="1:7" ht="15.75">
      <c r="A43" s="19"/>
      <c r="B43" s="5" t="s">
        <v>103</v>
      </c>
      <c r="C43" s="19">
        <f>SUM(C42)</f>
        <v>3691.5</v>
      </c>
      <c r="D43" s="19">
        <f t="shared" ref="D43:F43" si="5">SUM(D42)</f>
        <v>3647</v>
      </c>
      <c r="E43" s="19">
        <f t="shared" si="5"/>
        <v>82</v>
      </c>
      <c r="F43" s="19">
        <f t="shared" si="5"/>
        <v>189</v>
      </c>
      <c r="G43" s="19"/>
    </row>
    <row r="44" spans="1:7" ht="15.75" customHeight="1">
      <c r="A44" s="59" t="s">
        <v>43</v>
      </c>
      <c r="B44" s="62"/>
      <c r="C44" s="62"/>
      <c r="D44" s="62"/>
      <c r="E44" s="62"/>
      <c r="F44" s="62"/>
      <c r="G44" s="63"/>
    </row>
    <row r="45" spans="1:7" ht="48">
      <c r="A45" s="19">
        <f>A42+1</f>
        <v>25</v>
      </c>
      <c r="B45" s="5" t="s">
        <v>173</v>
      </c>
      <c r="C45" s="19">
        <v>135.5</v>
      </c>
      <c r="D45" s="19">
        <v>135.5</v>
      </c>
      <c r="E45" s="19">
        <v>2</v>
      </c>
      <c r="F45" s="19">
        <v>4</v>
      </c>
      <c r="G45" s="6" t="s">
        <v>195</v>
      </c>
    </row>
    <row r="46" spans="1:7" ht="48">
      <c r="A46" s="19">
        <f>A45+1</f>
        <v>26</v>
      </c>
      <c r="B46" s="5" t="s">
        <v>174</v>
      </c>
      <c r="C46" s="19">
        <v>462.1</v>
      </c>
      <c r="D46" s="19">
        <v>200</v>
      </c>
      <c r="E46" s="19">
        <v>10</v>
      </c>
      <c r="F46" s="19">
        <v>25</v>
      </c>
      <c r="G46" s="6" t="s">
        <v>195</v>
      </c>
    </row>
    <row r="47" spans="1:7" ht="48">
      <c r="A47" s="19">
        <f t="shared" ref="A47:A48" si="6">A46+1</f>
        <v>27</v>
      </c>
      <c r="B47" s="5" t="s">
        <v>175</v>
      </c>
      <c r="C47" s="19">
        <v>255.3</v>
      </c>
      <c r="D47" s="19">
        <v>255.3</v>
      </c>
      <c r="E47" s="19">
        <v>6</v>
      </c>
      <c r="F47" s="19">
        <v>18</v>
      </c>
      <c r="G47" s="6" t="s">
        <v>195</v>
      </c>
    </row>
    <row r="48" spans="1:7" ht="48">
      <c r="A48" s="19">
        <f t="shared" si="6"/>
        <v>28</v>
      </c>
      <c r="B48" s="5" t="s">
        <v>63</v>
      </c>
      <c r="C48" s="19">
        <v>461.5</v>
      </c>
      <c r="D48" s="19">
        <v>461.5</v>
      </c>
      <c r="E48" s="19">
        <v>11</v>
      </c>
      <c r="F48" s="19">
        <v>41</v>
      </c>
      <c r="G48" s="6" t="s">
        <v>195</v>
      </c>
    </row>
    <row r="49" spans="1:7" ht="15.75">
      <c r="A49" s="19"/>
      <c r="B49" s="5" t="s">
        <v>103</v>
      </c>
      <c r="C49" s="19">
        <f>SUM(C45:C48)</f>
        <v>1314.4</v>
      </c>
      <c r="D49" s="19">
        <f t="shared" ref="D49:F49" si="7">SUM(D45:D48)</f>
        <v>1052.3</v>
      </c>
      <c r="E49" s="19">
        <f t="shared" si="7"/>
        <v>29</v>
      </c>
      <c r="F49" s="19">
        <f t="shared" si="7"/>
        <v>88</v>
      </c>
      <c r="G49" s="19"/>
    </row>
    <row r="50" spans="1:7" ht="15.75" customHeight="1">
      <c r="A50" s="59" t="s">
        <v>49</v>
      </c>
      <c r="B50" s="62"/>
      <c r="C50" s="62"/>
      <c r="D50" s="62"/>
      <c r="E50" s="62"/>
      <c r="F50" s="62"/>
      <c r="G50" s="63"/>
    </row>
    <row r="51" spans="1:7" ht="48">
      <c r="A51" s="19">
        <f>A48+1</f>
        <v>29</v>
      </c>
      <c r="B51" s="5" t="s">
        <v>51</v>
      </c>
      <c r="C51" s="19">
        <v>611.65</v>
      </c>
      <c r="D51" s="19">
        <v>194.3</v>
      </c>
      <c r="E51" s="19">
        <v>7</v>
      </c>
      <c r="F51" s="19">
        <v>14</v>
      </c>
      <c r="G51" s="6" t="s">
        <v>196</v>
      </c>
    </row>
    <row r="52" spans="1:7" ht="48">
      <c r="A52" s="19">
        <f>A51+1</f>
        <v>30</v>
      </c>
      <c r="B52" s="7" t="s">
        <v>76</v>
      </c>
      <c r="C52" s="19">
        <v>435.8</v>
      </c>
      <c r="D52" s="19">
        <v>411.5</v>
      </c>
      <c r="E52" s="19">
        <v>8</v>
      </c>
      <c r="F52" s="19">
        <v>23</v>
      </c>
      <c r="G52" s="6" t="s">
        <v>196</v>
      </c>
    </row>
    <row r="53" spans="1:7" ht="15.75">
      <c r="A53" s="19"/>
      <c r="B53" s="5" t="s">
        <v>103</v>
      </c>
      <c r="C53" s="19">
        <f>SUM(C51:C52)</f>
        <v>1047.45</v>
      </c>
      <c r="D53" s="19">
        <f t="shared" ref="D53:F53" si="8">SUM(D51:D52)</f>
        <v>605.79999999999995</v>
      </c>
      <c r="E53" s="19">
        <f t="shared" si="8"/>
        <v>15</v>
      </c>
      <c r="F53" s="19">
        <f t="shared" si="8"/>
        <v>37</v>
      </c>
      <c r="G53" s="19"/>
    </row>
    <row r="54" spans="1:7" ht="15.75" customHeight="1">
      <c r="A54" s="59" t="s">
        <v>83</v>
      </c>
      <c r="B54" s="62"/>
      <c r="C54" s="62"/>
      <c r="D54" s="62"/>
      <c r="E54" s="62"/>
      <c r="F54" s="62"/>
      <c r="G54" s="63"/>
    </row>
    <row r="55" spans="1:7" ht="48">
      <c r="A55" s="19">
        <f>A52+1</f>
        <v>31</v>
      </c>
      <c r="B55" s="5" t="s">
        <v>84</v>
      </c>
      <c r="C55" s="19">
        <v>182.5</v>
      </c>
      <c r="D55" s="19">
        <v>182.5</v>
      </c>
      <c r="E55" s="19">
        <v>5</v>
      </c>
      <c r="F55" s="19">
        <v>16</v>
      </c>
      <c r="G55" s="6" t="s">
        <v>198</v>
      </c>
    </row>
    <row r="56" spans="1:7" ht="15.75">
      <c r="B56" s="5" t="s">
        <v>103</v>
      </c>
      <c r="C56" s="19">
        <f>SUM(C55)</f>
        <v>182.5</v>
      </c>
      <c r="D56" s="19">
        <f t="shared" ref="D56:F56" si="9">SUM(D55)</f>
        <v>182.5</v>
      </c>
      <c r="E56" s="19">
        <f t="shared" si="9"/>
        <v>5</v>
      </c>
      <c r="F56" s="19">
        <f t="shared" si="9"/>
        <v>16</v>
      </c>
    </row>
    <row r="57" spans="1:7" ht="31.5">
      <c r="A57" s="19"/>
      <c r="B57" s="5" t="s">
        <v>197</v>
      </c>
      <c r="C57" s="9">
        <f>C56+C53+C49+C43</f>
        <v>6235.85</v>
      </c>
      <c r="D57" s="9">
        <f t="shared" ref="D57:F57" si="10">D56+D53+D49+D43</f>
        <v>5487.6</v>
      </c>
      <c r="E57" s="9">
        <f t="shared" si="10"/>
        <v>131</v>
      </c>
      <c r="F57" s="9">
        <f t="shared" si="10"/>
        <v>330</v>
      </c>
      <c r="G57" s="19"/>
    </row>
    <row r="58" spans="1:7" ht="15.75" customHeight="1">
      <c r="A58" s="59" t="s">
        <v>190</v>
      </c>
      <c r="B58" s="62"/>
      <c r="C58" s="62"/>
      <c r="D58" s="62"/>
      <c r="E58" s="62"/>
      <c r="F58" s="62"/>
      <c r="G58" s="63"/>
    </row>
    <row r="59" spans="1:7" ht="15.75" customHeight="1">
      <c r="A59" s="59" t="s">
        <v>9</v>
      </c>
      <c r="B59" s="62"/>
      <c r="C59" s="62"/>
      <c r="D59" s="62"/>
      <c r="E59" s="62"/>
      <c r="F59" s="62"/>
      <c r="G59" s="63"/>
    </row>
    <row r="60" spans="1:7" ht="48">
      <c r="A60" s="19">
        <f>A55+1</f>
        <v>32</v>
      </c>
      <c r="B60" s="5" t="s">
        <v>171</v>
      </c>
      <c r="C60" s="19">
        <v>3632.9</v>
      </c>
      <c r="D60" s="19">
        <v>3632.9</v>
      </c>
      <c r="E60" s="19">
        <v>80</v>
      </c>
      <c r="F60" s="19">
        <v>195</v>
      </c>
      <c r="G60" s="6" t="s">
        <v>193</v>
      </c>
    </row>
    <row r="61" spans="1:7" ht="15.75">
      <c r="A61" s="19"/>
      <c r="B61" s="5" t="s">
        <v>103</v>
      </c>
      <c r="C61" s="19">
        <f>SUM(C60)</f>
        <v>3632.9</v>
      </c>
      <c r="D61" s="19">
        <f t="shared" ref="D61:F61" si="11">SUM(D60)</f>
        <v>3632.9</v>
      </c>
      <c r="E61" s="19">
        <f t="shared" si="11"/>
        <v>80</v>
      </c>
      <c r="F61" s="19">
        <f t="shared" si="11"/>
        <v>195</v>
      </c>
      <c r="G61" s="19"/>
    </row>
    <row r="62" spans="1:7" ht="15.75" customHeight="1">
      <c r="A62" s="59" t="s">
        <v>43</v>
      </c>
      <c r="B62" s="62"/>
      <c r="C62" s="62"/>
      <c r="D62" s="62"/>
      <c r="E62" s="62"/>
      <c r="F62" s="62"/>
      <c r="G62" s="63"/>
    </row>
    <row r="63" spans="1:7" ht="48">
      <c r="A63" s="19">
        <f>A60+1</f>
        <v>33</v>
      </c>
      <c r="B63" s="5" t="s">
        <v>178</v>
      </c>
      <c r="C63" s="19">
        <v>153.9</v>
      </c>
      <c r="D63" s="19">
        <v>153.9</v>
      </c>
      <c r="E63" s="19">
        <v>4</v>
      </c>
      <c r="F63" s="19">
        <v>8</v>
      </c>
      <c r="G63" s="6" t="s">
        <v>195</v>
      </c>
    </row>
    <row r="64" spans="1:7" ht="48">
      <c r="A64" s="19">
        <f>A63+1</f>
        <v>34</v>
      </c>
      <c r="B64" s="5" t="s">
        <v>179</v>
      </c>
      <c r="C64" s="19">
        <v>170.4</v>
      </c>
      <c r="D64" s="19">
        <v>170.4</v>
      </c>
      <c r="E64" s="19">
        <v>4</v>
      </c>
      <c r="F64" s="19">
        <v>15</v>
      </c>
      <c r="G64" s="6" t="s">
        <v>195</v>
      </c>
    </row>
    <row r="65" spans="1:7" ht="48">
      <c r="A65" s="19">
        <f t="shared" ref="A65:A67" si="12">A64+1</f>
        <v>35</v>
      </c>
      <c r="B65" s="5" t="s">
        <v>180</v>
      </c>
      <c r="C65" s="19">
        <v>234.4</v>
      </c>
      <c r="D65" s="19">
        <v>172.4</v>
      </c>
      <c r="E65" s="19">
        <v>5</v>
      </c>
      <c r="F65" s="19">
        <v>13</v>
      </c>
      <c r="G65" s="6" t="s">
        <v>195</v>
      </c>
    </row>
    <row r="66" spans="1:7" ht="48">
      <c r="A66" s="19">
        <f t="shared" si="12"/>
        <v>36</v>
      </c>
      <c r="B66" s="5" t="s">
        <v>181</v>
      </c>
      <c r="C66" s="19">
        <v>94.7</v>
      </c>
      <c r="D66" s="19">
        <v>94.7</v>
      </c>
      <c r="E66" s="19">
        <v>2</v>
      </c>
      <c r="F66" s="19">
        <v>5</v>
      </c>
      <c r="G66" s="6" t="s">
        <v>195</v>
      </c>
    </row>
    <row r="67" spans="1:7" ht="48">
      <c r="A67" s="19">
        <f t="shared" si="12"/>
        <v>37</v>
      </c>
      <c r="B67" s="5" t="s">
        <v>67</v>
      </c>
      <c r="C67" s="19">
        <v>214.7</v>
      </c>
      <c r="D67" s="19">
        <v>185.7</v>
      </c>
      <c r="E67" s="19">
        <v>5</v>
      </c>
      <c r="F67" s="19">
        <v>24</v>
      </c>
      <c r="G67" s="6" t="s">
        <v>195</v>
      </c>
    </row>
    <row r="68" spans="1:7" ht="15.75">
      <c r="A68" s="19"/>
      <c r="B68" s="5" t="s">
        <v>103</v>
      </c>
      <c r="C68" s="19">
        <v>868.1</v>
      </c>
      <c r="D68" s="19">
        <v>839.1</v>
      </c>
      <c r="E68" s="19">
        <v>20</v>
      </c>
      <c r="F68" s="19">
        <v>65</v>
      </c>
      <c r="G68" s="19"/>
    </row>
    <row r="69" spans="1:7" ht="15.75" customHeight="1">
      <c r="A69" s="59" t="s">
        <v>49</v>
      </c>
      <c r="B69" s="62"/>
      <c r="C69" s="62"/>
      <c r="D69" s="62"/>
      <c r="E69" s="62"/>
      <c r="F69" s="62"/>
      <c r="G69" s="63"/>
    </row>
    <row r="70" spans="1:7" ht="48">
      <c r="A70" s="19">
        <f>A67+1</f>
        <v>38</v>
      </c>
      <c r="B70" s="5" t="s">
        <v>52</v>
      </c>
      <c r="C70" s="19">
        <v>211.8</v>
      </c>
      <c r="D70" s="19">
        <v>211.8</v>
      </c>
      <c r="E70" s="19">
        <v>6</v>
      </c>
      <c r="F70" s="19">
        <v>12</v>
      </c>
      <c r="G70" s="6" t="s">
        <v>196</v>
      </c>
    </row>
    <row r="71" spans="1:7" ht="48">
      <c r="A71" s="19">
        <f>A70+1</f>
        <v>39</v>
      </c>
      <c r="B71" s="5" t="s">
        <v>54</v>
      </c>
      <c r="C71" s="19">
        <v>159.80000000000001</v>
      </c>
      <c r="D71" s="19">
        <v>159.80000000000001</v>
      </c>
      <c r="E71" s="19">
        <v>4</v>
      </c>
      <c r="F71" s="19">
        <v>8</v>
      </c>
      <c r="G71" s="6" t="s">
        <v>196</v>
      </c>
    </row>
    <row r="72" spans="1:7" ht="15.75">
      <c r="A72" s="19"/>
      <c r="B72" s="5" t="s">
        <v>103</v>
      </c>
      <c r="C72" s="19">
        <f>SUM(C70:C71)</f>
        <v>371.6</v>
      </c>
      <c r="D72" s="19">
        <f t="shared" ref="D72:F72" si="13">SUM(D70:D71)</f>
        <v>371.6</v>
      </c>
      <c r="E72" s="19">
        <f t="shared" si="13"/>
        <v>10</v>
      </c>
      <c r="F72" s="19">
        <f t="shared" si="13"/>
        <v>20</v>
      </c>
      <c r="G72" s="19"/>
    </row>
    <row r="73" spans="1:7" ht="15.75" customHeight="1">
      <c r="A73" s="59" t="s">
        <v>77</v>
      </c>
      <c r="B73" s="62"/>
      <c r="C73" s="62"/>
      <c r="D73" s="62"/>
      <c r="E73" s="62"/>
      <c r="F73" s="62"/>
      <c r="G73" s="63"/>
    </row>
    <row r="74" spans="1:7" ht="48">
      <c r="A74" s="19">
        <f>A71+1</f>
        <v>40</v>
      </c>
      <c r="B74" s="5" t="s">
        <v>78</v>
      </c>
      <c r="C74" s="19">
        <v>426.3</v>
      </c>
      <c r="D74" s="19">
        <v>272.2</v>
      </c>
      <c r="E74" s="19">
        <v>9</v>
      </c>
      <c r="F74" s="19">
        <v>22</v>
      </c>
      <c r="G74" s="6" t="s">
        <v>199</v>
      </c>
    </row>
    <row r="75" spans="1:7" ht="48">
      <c r="A75" s="19">
        <f>A74+1</f>
        <v>41</v>
      </c>
      <c r="B75" s="5" t="s">
        <v>79</v>
      </c>
      <c r="C75" s="19">
        <v>106.8</v>
      </c>
      <c r="D75" s="19">
        <v>106.8</v>
      </c>
      <c r="E75" s="19">
        <v>2</v>
      </c>
      <c r="F75" s="19">
        <v>7</v>
      </c>
      <c r="G75" s="6" t="s">
        <v>199</v>
      </c>
    </row>
    <row r="76" spans="1:7" ht="48">
      <c r="A76" s="19">
        <f t="shared" ref="A76:A77" si="14">A75+1</f>
        <v>42</v>
      </c>
      <c r="B76" s="5" t="s">
        <v>80</v>
      </c>
      <c r="C76" s="19">
        <v>93.9</v>
      </c>
      <c r="D76" s="19">
        <v>93.9</v>
      </c>
      <c r="E76" s="19">
        <v>3</v>
      </c>
      <c r="F76" s="19">
        <v>7</v>
      </c>
      <c r="G76" s="6" t="s">
        <v>199</v>
      </c>
    </row>
    <row r="77" spans="1:7" ht="48">
      <c r="A77" s="19">
        <f t="shared" si="14"/>
        <v>43</v>
      </c>
      <c r="B77" s="5" t="s">
        <v>81</v>
      </c>
      <c r="C77" s="19">
        <v>72.900000000000006</v>
      </c>
      <c r="D77" s="19">
        <v>72.900000000000006</v>
      </c>
      <c r="E77" s="19">
        <v>2</v>
      </c>
      <c r="F77" s="19">
        <v>7</v>
      </c>
      <c r="G77" s="6" t="s">
        <v>199</v>
      </c>
    </row>
    <row r="78" spans="1:7" ht="15.75">
      <c r="A78" s="19"/>
      <c r="B78" s="5" t="s">
        <v>103</v>
      </c>
      <c r="C78" s="19">
        <f>SUM(C74:C77)</f>
        <v>699.9</v>
      </c>
      <c r="D78" s="19">
        <f t="shared" ref="D78:F78" si="15">SUM(D74:D77)</f>
        <v>545.79999999999995</v>
      </c>
      <c r="E78" s="19">
        <f t="shared" si="15"/>
        <v>16</v>
      </c>
      <c r="F78" s="19">
        <f t="shared" si="15"/>
        <v>43</v>
      </c>
      <c r="G78" s="19"/>
    </row>
    <row r="79" spans="1:7" ht="15.75" customHeight="1">
      <c r="A79" s="59" t="s">
        <v>83</v>
      </c>
      <c r="B79" s="62"/>
      <c r="C79" s="62"/>
      <c r="D79" s="62"/>
      <c r="E79" s="62"/>
      <c r="F79" s="62"/>
      <c r="G79" s="63"/>
    </row>
    <row r="80" spans="1:7" ht="48">
      <c r="A80" s="19">
        <f>A77+1</f>
        <v>44</v>
      </c>
      <c r="B80" s="5" t="s">
        <v>85</v>
      </c>
      <c r="C80" s="19">
        <v>301.60000000000002</v>
      </c>
      <c r="D80" s="19">
        <v>301.60000000000002</v>
      </c>
      <c r="E80" s="19">
        <v>8</v>
      </c>
      <c r="F80" s="19">
        <v>19</v>
      </c>
      <c r="G80" s="6" t="s">
        <v>198</v>
      </c>
    </row>
    <row r="81" spans="1:7" ht="15.75">
      <c r="A81" s="19"/>
      <c r="B81" s="5" t="s">
        <v>103</v>
      </c>
      <c r="C81" s="19">
        <f>SUM(C80)</f>
        <v>301.60000000000002</v>
      </c>
      <c r="D81" s="19">
        <f t="shared" ref="D81:F81" si="16">SUM(D80)</f>
        <v>301.60000000000002</v>
      </c>
      <c r="E81" s="19">
        <f t="shared" si="16"/>
        <v>8</v>
      </c>
      <c r="F81" s="19">
        <f t="shared" si="16"/>
        <v>19</v>
      </c>
      <c r="G81" s="6"/>
    </row>
    <row r="82" spans="1:7" ht="15.75" customHeight="1">
      <c r="A82" s="59" t="s">
        <v>88</v>
      </c>
      <c r="B82" s="62"/>
      <c r="C82" s="62"/>
      <c r="D82" s="62"/>
      <c r="E82" s="62"/>
      <c r="F82" s="62"/>
      <c r="G82" s="63"/>
    </row>
    <row r="83" spans="1:7" ht="48">
      <c r="A83" s="10">
        <f>A80+1</f>
        <v>45</v>
      </c>
      <c r="B83" s="5" t="s">
        <v>182</v>
      </c>
      <c r="C83" s="19">
        <v>288.2</v>
      </c>
      <c r="D83" s="19">
        <v>288.2</v>
      </c>
      <c r="E83" s="19">
        <v>6</v>
      </c>
      <c r="F83" s="19">
        <v>19</v>
      </c>
      <c r="G83" s="6" t="s">
        <v>194</v>
      </c>
    </row>
    <row r="84" spans="1:7" ht="48">
      <c r="A84" s="10">
        <f>A83+1</f>
        <v>46</v>
      </c>
      <c r="B84" s="5" t="s">
        <v>183</v>
      </c>
      <c r="C84" s="19">
        <v>276.8</v>
      </c>
      <c r="D84" s="19">
        <v>276.8</v>
      </c>
      <c r="E84" s="19">
        <v>8</v>
      </c>
      <c r="F84" s="19">
        <v>19</v>
      </c>
      <c r="G84" s="6" t="s">
        <v>194</v>
      </c>
    </row>
    <row r="85" spans="1:7" ht="15.75">
      <c r="A85" s="10"/>
      <c r="B85" s="5" t="s">
        <v>103</v>
      </c>
      <c r="C85" s="19">
        <f>SUM(C83:C84)</f>
        <v>565</v>
      </c>
      <c r="D85" s="19">
        <f t="shared" ref="D85:F85" si="17">SUM(D83:D84)</f>
        <v>565</v>
      </c>
      <c r="E85" s="19">
        <f t="shared" si="17"/>
        <v>14</v>
      </c>
      <c r="F85" s="19">
        <f t="shared" si="17"/>
        <v>38</v>
      </c>
      <c r="G85" s="19"/>
    </row>
    <row r="86" spans="1:7" ht="31.5">
      <c r="B86" s="5" t="s">
        <v>200</v>
      </c>
      <c r="C86" s="9">
        <f>C85+C81+C78+C72+C68+C61</f>
        <v>6439.1</v>
      </c>
      <c r="D86" s="9">
        <f t="shared" ref="D86:F86" si="18">D85+D81+D78+D72+D68+D61</f>
        <v>6256</v>
      </c>
      <c r="E86" s="9">
        <f t="shared" si="18"/>
        <v>148</v>
      </c>
      <c r="F86" s="9">
        <f t="shared" si="18"/>
        <v>380</v>
      </c>
      <c r="G86" s="11"/>
    </row>
    <row r="87" spans="1:7" ht="15.75" customHeight="1">
      <c r="A87" s="59" t="s">
        <v>201</v>
      </c>
      <c r="B87" s="62"/>
      <c r="C87" s="62"/>
      <c r="D87" s="62"/>
      <c r="E87" s="62"/>
      <c r="F87" s="62"/>
      <c r="G87" s="63"/>
    </row>
    <row r="88" spans="1:7" ht="15.75" customHeight="1">
      <c r="A88" s="59" t="s">
        <v>9</v>
      </c>
      <c r="B88" s="60"/>
      <c r="C88" s="60"/>
      <c r="D88" s="60"/>
      <c r="E88" s="60"/>
      <c r="F88" s="60"/>
      <c r="G88" s="61"/>
    </row>
    <row r="89" spans="1:7" ht="48">
      <c r="A89" s="19">
        <f>A84+1</f>
        <v>47</v>
      </c>
      <c r="B89" s="5" t="s">
        <v>164</v>
      </c>
      <c r="C89" s="19">
        <v>191.8</v>
      </c>
      <c r="D89" s="19">
        <v>135.19999999999999</v>
      </c>
      <c r="E89" s="19">
        <v>3</v>
      </c>
      <c r="F89" s="19">
        <v>3</v>
      </c>
      <c r="G89" s="6" t="s">
        <v>193</v>
      </c>
    </row>
    <row r="90" spans="1:7" ht="48">
      <c r="A90" s="19">
        <f>A89+1</f>
        <v>48</v>
      </c>
      <c r="B90" s="5" t="s">
        <v>166</v>
      </c>
      <c r="C90" s="19">
        <v>155</v>
      </c>
      <c r="D90" s="19">
        <v>102.5</v>
      </c>
      <c r="E90" s="19">
        <v>1</v>
      </c>
      <c r="F90" s="19">
        <v>1</v>
      </c>
      <c r="G90" s="6" t="s">
        <v>193</v>
      </c>
    </row>
    <row r="91" spans="1:7" ht="48">
      <c r="A91" s="19">
        <f t="shared" ref="A91:A96" si="19">A90+1</f>
        <v>49</v>
      </c>
      <c r="B91" s="5" t="s">
        <v>167</v>
      </c>
      <c r="C91" s="19">
        <v>422</v>
      </c>
      <c r="D91" s="19">
        <v>287.3</v>
      </c>
      <c r="E91" s="19">
        <v>1</v>
      </c>
      <c r="F91" s="19">
        <v>1</v>
      </c>
      <c r="G91" s="6" t="s">
        <v>193</v>
      </c>
    </row>
    <row r="92" spans="1:7" ht="48">
      <c r="A92" s="19">
        <f t="shared" si="19"/>
        <v>50</v>
      </c>
      <c r="B92" s="5" t="s">
        <v>18</v>
      </c>
      <c r="C92" s="19">
        <v>51.3</v>
      </c>
      <c r="D92" s="19">
        <v>26.1</v>
      </c>
      <c r="E92" s="19">
        <v>1</v>
      </c>
      <c r="F92" s="19">
        <v>2</v>
      </c>
      <c r="G92" s="6" t="s">
        <v>193</v>
      </c>
    </row>
    <row r="93" spans="1:7" ht="48">
      <c r="A93" s="19">
        <f t="shared" si="19"/>
        <v>51</v>
      </c>
      <c r="B93" s="5" t="s">
        <v>168</v>
      </c>
      <c r="C93" s="19">
        <v>359.8</v>
      </c>
      <c r="D93" s="19">
        <v>218.2</v>
      </c>
      <c r="E93" s="19">
        <v>1</v>
      </c>
      <c r="F93" s="19">
        <v>2</v>
      </c>
      <c r="G93" s="6" t="s">
        <v>193</v>
      </c>
    </row>
    <row r="94" spans="1:7" ht="48">
      <c r="A94" s="19">
        <f t="shared" si="19"/>
        <v>52</v>
      </c>
      <c r="B94" s="5" t="s">
        <v>38</v>
      </c>
      <c r="C94" s="19">
        <v>428.2</v>
      </c>
      <c r="D94" s="19">
        <v>290.7</v>
      </c>
      <c r="E94" s="19">
        <v>15</v>
      </c>
      <c r="F94" s="19">
        <v>23</v>
      </c>
      <c r="G94" s="6" t="s">
        <v>193</v>
      </c>
    </row>
    <row r="95" spans="1:7" ht="48">
      <c r="A95" s="19">
        <f t="shared" si="19"/>
        <v>53</v>
      </c>
      <c r="B95" s="5" t="s">
        <v>39</v>
      </c>
      <c r="C95" s="19">
        <v>277.5</v>
      </c>
      <c r="D95" s="19">
        <v>210.5</v>
      </c>
      <c r="E95" s="19">
        <v>5</v>
      </c>
      <c r="F95" s="19">
        <v>13</v>
      </c>
      <c r="G95" s="6" t="s">
        <v>193</v>
      </c>
    </row>
    <row r="96" spans="1:7" ht="48">
      <c r="A96" s="19">
        <f t="shared" si="19"/>
        <v>54</v>
      </c>
      <c r="B96" s="5" t="s">
        <v>40</v>
      </c>
      <c r="C96" s="19">
        <v>143.4</v>
      </c>
      <c r="D96" s="19">
        <v>94.2</v>
      </c>
      <c r="E96" s="19">
        <v>2</v>
      </c>
      <c r="F96" s="19">
        <v>3</v>
      </c>
      <c r="G96" s="6" t="s">
        <v>193</v>
      </c>
    </row>
    <row r="97" spans="1:7" ht="15.75" customHeight="1">
      <c r="B97" s="5" t="s">
        <v>103</v>
      </c>
      <c r="C97" s="19">
        <f>SUM(C89:C96)</f>
        <v>2029</v>
      </c>
      <c r="D97" s="19">
        <f t="shared" ref="D97:F97" si="20">SUM(D89:D96)</f>
        <v>1364.7</v>
      </c>
      <c r="E97" s="19">
        <f t="shared" si="20"/>
        <v>29</v>
      </c>
      <c r="F97" s="19">
        <f t="shared" si="20"/>
        <v>48</v>
      </c>
      <c r="G97" s="19"/>
    </row>
    <row r="98" spans="1:7" ht="15.75" customHeight="1">
      <c r="A98" s="59" t="s">
        <v>43</v>
      </c>
      <c r="B98" s="60"/>
      <c r="C98" s="60"/>
      <c r="D98" s="60"/>
      <c r="E98" s="60"/>
      <c r="F98" s="60"/>
      <c r="G98" s="61"/>
    </row>
    <row r="99" spans="1:7" ht="48">
      <c r="A99" s="19">
        <f>A96+1</f>
        <v>55</v>
      </c>
      <c r="B99" s="5" t="s">
        <v>184</v>
      </c>
      <c r="C99" s="7">
        <v>1068.9000000000001</v>
      </c>
      <c r="D99" s="19">
        <v>1024.0999999999999</v>
      </c>
      <c r="E99" s="19">
        <v>27</v>
      </c>
      <c r="F99" s="19">
        <v>58</v>
      </c>
      <c r="G99" s="6" t="s">
        <v>195</v>
      </c>
    </row>
    <row r="100" spans="1:7" ht="48">
      <c r="A100" s="19">
        <f>A99+1</f>
        <v>56</v>
      </c>
      <c r="B100" s="5" t="s">
        <v>185</v>
      </c>
      <c r="C100" s="19">
        <v>267.8</v>
      </c>
      <c r="D100" s="19">
        <v>214</v>
      </c>
      <c r="E100" s="19">
        <v>7</v>
      </c>
      <c r="F100" s="19">
        <v>20</v>
      </c>
      <c r="G100" s="6" t="s">
        <v>195</v>
      </c>
    </row>
    <row r="101" spans="1:7" ht="48">
      <c r="A101" s="19">
        <f>A100+1</f>
        <v>57</v>
      </c>
      <c r="B101" s="5" t="s">
        <v>186</v>
      </c>
      <c r="C101" s="19">
        <v>367.5</v>
      </c>
      <c r="D101" s="19">
        <v>337.1</v>
      </c>
      <c r="E101" s="19">
        <v>9</v>
      </c>
      <c r="F101" s="19">
        <v>20</v>
      </c>
      <c r="G101" s="6" t="s">
        <v>195</v>
      </c>
    </row>
    <row r="102" spans="1:7" ht="15.75" customHeight="1">
      <c r="A102" s="19"/>
      <c r="B102" s="5" t="s">
        <v>103</v>
      </c>
      <c r="C102" s="19">
        <v>1704.2</v>
      </c>
      <c r="D102" s="19">
        <v>1575.2</v>
      </c>
      <c r="E102" s="19">
        <v>43</v>
      </c>
      <c r="F102" s="19">
        <v>98</v>
      </c>
      <c r="G102" s="12"/>
    </row>
    <row r="103" spans="1:7" ht="15.75" customHeight="1">
      <c r="A103" s="59" t="s">
        <v>49</v>
      </c>
      <c r="B103" s="62"/>
      <c r="C103" s="62"/>
      <c r="D103" s="62"/>
      <c r="E103" s="62"/>
      <c r="F103" s="62"/>
      <c r="G103" s="63"/>
    </row>
    <row r="104" spans="1:7" ht="48">
      <c r="A104" s="7">
        <f>A101+1</f>
        <v>58</v>
      </c>
      <c r="B104" s="5" t="s">
        <v>187</v>
      </c>
      <c r="C104" s="19">
        <v>739.7</v>
      </c>
      <c r="D104" s="19">
        <v>539</v>
      </c>
      <c r="E104" s="19">
        <v>15</v>
      </c>
      <c r="F104" s="19">
        <v>30</v>
      </c>
      <c r="G104" s="6" t="s">
        <v>196</v>
      </c>
    </row>
    <row r="105" spans="1:7" ht="15.75" customHeight="1">
      <c r="A105" s="19"/>
      <c r="B105" s="5" t="s">
        <v>103</v>
      </c>
      <c r="C105" s="19">
        <v>739.7</v>
      </c>
      <c r="D105" s="19">
        <v>539</v>
      </c>
      <c r="E105" s="19">
        <v>15</v>
      </c>
      <c r="F105" s="19">
        <v>30</v>
      </c>
      <c r="G105" s="19"/>
    </row>
    <row r="106" spans="1:7" ht="15.75" customHeight="1">
      <c r="A106" s="59" t="s">
        <v>83</v>
      </c>
      <c r="B106" s="60"/>
      <c r="C106" s="60"/>
      <c r="D106" s="60"/>
      <c r="E106" s="60"/>
      <c r="F106" s="60"/>
      <c r="G106" s="61"/>
    </row>
    <row r="107" spans="1:7" ht="48">
      <c r="A107" s="19">
        <f>A104+1</f>
        <v>59</v>
      </c>
      <c r="B107" s="5" t="s">
        <v>86</v>
      </c>
      <c r="C107" s="19">
        <v>740.9</v>
      </c>
      <c r="D107" s="19">
        <v>495.1</v>
      </c>
      <c r="E107" s="19">
        <v>16</v>
      </c>
      <c r="F107" s="19">
        <v>49</v>
      </c>
      <c r="G107" s="6" t="s">
        <v>198</v>
      </c>
    </row>
    <row r="108" spans="1:7" ht="15.75" customHeight="1">
      <c r="A108" s="19"/>
      <c r="B108" s="5" t="s">
        <v>103</v>
      </c>
      <c r="C108" s="19">
        <f>SUM(C107)</f>
        <v>740.9</v>
      </c>
      <c r="D108" s="19">
        <f t="shared" ref="D108:F108" si="21">SUM(D107)</f>
        <v>495.1</v>
      </c>
      <c r="E108" s="19">
        <f t="shared" si="21"/>
        <v>16</v>
      </c>
      <c r="F108" s="19">
        <f t="shared" si="21"/>
        <v>49</v>
      </c>
      <c r="G108" s="19"/>
    </row>
    <row r="109" spans="1:7" ht="15.75" customHeight="1">
      <c r="A109" s="59" t="s">
        <v>88</v>
      </c>
      <c r="B109" s="60"/>
      <c r="C109" s="60"/>
      <c r="D109" s="60"/>
      <c r="E109" s="60"/>
      <c r="F109" s="60"/>
      <c r="G109" s="61"/>
    </row>
    <row r="110" spans="1:7" ht="48">
      <c r="A110" s="19">
        <f>A107+1</f>
        <v>60</v>
      </c>
      <c r="B110" s="5" t="s">
        <v>188</v>
      </c>
      <c r="C110" s="19">
        <v>675</v>
      </c>
      <c r="D110" s="19">
        <v>599.1</v>
      </c>
      <c r="E110" s="19">
        <v>12</v>
      </c>
      <c r="F110" s="19">
        <v>23</v>
      </c>
      <c r="G110" s="6" t="s">
        <v>194</v>
      </c>
    </row>
    <row r="111" spans="1:7" ht="15.75" customHeight="1">
      <c r="A111" s="19"/>
      <c r="B111" s="5" t="s">
        <v>103</v>
      </c>
      <c r="C111" s="19">
        <f>SUM(C110)</f>
        <v>675</v>
      </c>
      <c r="D111" s="19">
        <f t="shared" ref="D111:F111" si="22">SUM(D110)</f>
        <v>599.1</v>
      </c>
      <c r="E111" s="19">
        <f t="shared" si="22"/>
        <v>12</v>
      </c>
      <c r="F111" s="19">
        <f t="shared" si="22"/>
        <v>23</v>
      </c>
      <c r="G111" s="19"/>
    </row>
    <row r="112" spans="1:7" ht="31.5">
      <c r="B112" s="5" t="s">
        <v>202</v>
      </c>
      <c r="C112" s="9">
        <f>C111+C108+C105+C102+C97</f>
        <v>5888.8</v>
      </c>
      <c r="D112" s="9">
        <f t="shared" ref="D112:F112" si="23">D111+D108+D105+D102+D97</f>
        <v>4573.1000000000004</v>
      </c>
      <c r="E112" s="9">
        <f t="shared" si="23"/>
        <v>115</v>
      </c>
      <c r="F112" s="9">
        <f t="shared" si="23"/>
        <v>248</v>
      </c>
    </row>
    <row r="113" spans="1:7" ht="15.75" customHeight="1">
      <c r="A113" s="59" t="s">
        <v>203</v>
      </c>
      <c r="B113" s="62"/>
      <c r="C113" s="62"/>
      <c r="D113" s="62"/>
      <c r="E113" s="62"/>
      <c r="F113" s="62"/>
      <c r="G113" s="63"/>
    </row>
    <row r="114" spans="1:7" ht="15.75" customHeight="1">
      <c r="A114" s="59" t="s">
        <v>49</v>
      </c>
      <c r="B114" s="60"/>
      <c r="C114" s="60"/>
      <c r="D114" s="60"/>
      <c r="E114" s="60"/>
      <c r="F114" s="60"/>
      <c r="G114" s="61"/>
    </row>
    <row r="115" spans="1:7" ht="48">
      <c r="A115" s="19">
        <f>A110+1</f>
        <v>61</v>
      </c>
      <c r="B115" s="5" t="s">
        <v>56</v>
      </c>
      <c r="C115" s="19">
        <v>508.6</v>
      </c>
      <c r="D115" s="19">
        <v>338.6</v>
      </c>
      <c r="E115" s="19">
        <v>11</v>
      </c>
      <c r="F115" s="19">
        <v>23</v>
      </c>
      <c r="G115" s="6" t="s">
        <v>196</v>
      </c>
    </row>
    <row r="116" spans="1:7" ht="48">
      <c r="A116" s="19">
        <f>A115+1</f>
        <v>62</v>
      </c>
      <c r="B116" s="5" t="s">
        <v>57</v>
      </c>
      <c r="C116" s="19">
        <v>724.9</v>
      </c>
      <c r="D116" s="19">
        <v>490.6</v>
      </c>
      <c r="E116" s="19">
        <v>13</v>
      </c>
      <c r="F116" s="19">
        <v>38</v>
      </c>
      <c r="G116" s="6" t="s">
        <v>196</v>
      </c>
    </row>
    <row r="117" spans="1:7" ht="15.75">
      <c r="B117" s="5" t="s">
        <v>103</v>
      </c>
      <c r="C117" s="13">
        <f>SUM(C115:C116)</f>
        <v>1233.5</v>
      </c>
      <c r="D117" s="13">
        <f t="shared" ref="D117:F117" si="24">SUM(D115:D116)</f>
        <v>829.2</v>
      </c>
      <c r="E117" s="13">
        <f t="shared" si="24"/>
        <v>24</v>
      </c>
      <c r="F117" s="13">
        <f t="shared" si="24"/>
        <v>61</v>
      </c>
    </row>
    <row r="118" spans="1:7" ht="15.75" customHeight="1">
      <c r="A118" s="59" t="s">
        <v>77</v>
      </c>
      <c r="B118" s="62"/>
      <c r="C118" s="62"/>
      <c r="D118" s="62"/>
      <c r="E118" s="62"/>
      <c r="F118" s="62"/>
      <c r="G118" s="63"/>
    </row>
    <row r="119" spans="1:7" ht="48">
      <c r="A119" s="19">
        <f>A116+1</f>
        <v>63</v>
      </c>
      <c r="B119" s="5" t="s">
        <v>82</v>
      </c>
      <c r="C119" s="19">
        <v>585.1</v>
      </c>
      <c r="D119" s="19">
        <v>367</v>
      </c>
      <c r="E119" s="19">
        <v>15</v>
      </c>
      <c r="F119" s="19">
        <v>35</v>
      </c>
      <c r="G119" s="6" t="s">
        <v>199</v>
      </c>
    </row>
    <row r="120" spans="1:7" ht="15.75">
      <c r="A120" s="19"/>
      <c r="B120" s="5" t="s">
        <v>103</v>
      </c>
      <c r="C120" s="19">
        <v>585.1</v>
      </c>
      <c r="D120" s="19">
        <v>367</v>
      </c>
      <c r="E120" s="19">
        <v>15</v>
      </c>
      <c r="F120" s="19">
        <v>35</v>
      </c>
      <c r="G120" s="19"/>
    </row>
    <row r="121" spans="1:7" ht="31.5">
      <c r="A121" s="20"/>
      <c r="B121" s="5" t="s">
        <v>204</v>
      </c>
      <c r="C121" s="19">
        <f>C120+C117</f>
        <v>1818.6</v>
      </c>
      <c r="D121" s="19">
        <f t="shared" ref="D121:F121" si="25">D120+D117</f>
        <v>1196.2</v>
      </c>
      <c r="E121" s="19">
        <f t="shared" si="25"/>
        <v>39</v>
      </c>
      <c r="F121" s="19">
        <f t="shared" si="25"/>
        <v>96</v>
      </c>
      <c r="G121" s="19"/>
    </row>
    <row r="122" spans="1:7" ht="15" customHeight="1">
      <c r="A122" s="59" t="s">
        <v>158</v>
      </c>
      <c r="B122" s="62"/>
      <c r="C122" s="62"/>
      <c r="D122" s="62"/>
      <c r="E122" s="62"/>
      <c r="F122" s="62"/>
      <c r="G122" s="63"/>
    </row>
    <row r="123" spans="1:7" ht="15" customHeight="1">
      <c r="A123" s="59" t="s">
        <v>9</v>
      </c>
      <c r="B123" s="60"/>
      <c r="C123" s="60"/>
      <c r="D123" s="60"/>
      <c r="E123" s="60"/>
      <c r="F123" s="60"/>
      <c r="G123" s="61"/>
    </row>
    <row r="124" spans="1:7">
      <c r="A124" s="21">
        <f>A119+1</f>
        <v>64</v>
      </c>
      <c r="B124" s="14" t="s">
        <v>98</v>
      </c>
      <c r="C124" s="21">
        <v>372.5</v>
      </c>
      <c r="D124" s="21">
        <v>247.7</v>
      </c>
      <c r="E124" s="21">
        <v>13</v>
      </c>
      <c r="F124" s="21">
        <v>27</v>
      </c>
      <c r="G124" s="6" t="s">
        <v>99</v>
      </c>
    </row>
    <row r="125" spans="1:7">
      <c r="A125" s="21">
        <f>A124+1</f>
        <v>65</v>
      </c>
      <c r="B125" s="14" t="s">
        <v>100</v>
      </c>
      <c r="C125" s="21">
        <v>135</v>
      </c>
      <c r="D125" s="21">
        <v>81.5</v>
      </c>
      <c r="E125" s="21">
        <v>3</v>
      </c>
      <c r="F125" s="21">
        <v>7</v>
      </c>
      <c r="G125" s="6" t="s">
        <v>99</v>
      </c>
    </row>
    <row r="126" spans="1:7" ht="30">
      <c r="A126" s="21">
        <f t="shared" ref="A126:A137" si="26">A125+1</f>
        <v>66</v>
      </c>
      <c r="B126" s="14" t="s">
        <v>101</v>
      </c>
      <c r="C126" s="21">
        <v>124</v>
      </c>
      <c r="D126" s="21">
        <v>86.4</v>
      </c>
      <c r="E126" s="21">
        <v>1</v>
      </c>
      <c r="F126" s="21">
        <v>3</v>
      </c>
      <c r="G126" s="6" t="s">
        <v>161</v>
      </c>
    </row>
    <row r="127" spans="1:7">
      <c r="A127" s="21">
        <f t="shared" si="26"/>
        <v>67</v>
      </c>
      <c r="B127" s="14" t="s">
        <v>102</v>
      </c>
      <c r="C127" s="21">
        <v>434.4</v>
      </c>
      <c r="D127" s="21">
        <v>296.89999999999998</v>
      </c>
      <c r="E127" s="21">
        <v>7</v>
      </c>
      <c r="F127" s="21">
        <v>8</v>
      </c>
      <c r="G127" s="6" t="s">
        <v>99</v>
      </c>
    </row>
    <row r="128" spans="1:7">
      <c r="A128" s="21">
        <f t="shared" si="26"/>
        <v>68</v>
      </c>
      <c r="B128" s="14" t="s">
        <v>104</v>
      </c>
      <c r="C128" s="21">
        <v>279.7</v>
      </c>
      <c r="D128" s="21">
        <v>171</v>
      </c>
      <c r="E128" s="21">
        <v>13</v>
      </c>
      <c r="F128" s="21">
        <v>18</v>
      </c>
      <c r="G128" s="6" t="s">
        <v>99</v>
      </c>
    </row>
    <row r="129" spans="1:7">
      <c r="A129" s="21">
        <f t="shared" si="26"/>
        <v>69</v>
      </c>
      <c r="B129" s="14" t="s">
        <v>105</v>
      </c>
      <c r="C129" s="21">
        <v>111.9</v>
      </c>
      <c r="D129" s="21">
        <v>61.9</v>
      </c>
      <c r="E129" s="21">
        <v>5</v>
      </c>
      <c r="F129" s="21">
        <v>16</v>
      </c>
      <c r="G129" s="6" t="s">
        <v>99</v>
      </c>
    </row>
    <row r="130" spans="1:7">
      <c r="A130" s="21">
        <f t="shared" si="26"/>
        <v>70</v>
      </c>
      <c r="B130" s="14" t="s">
        <v>106</v>
      </c>
      <c r="C130" s="21">
        <v>456.3</v>
      </c>
      <c r="D130" s="21">
        <v>333.4</v>
      </c>
      <c r="E130" s="21">
        <v>11</v>
      </c>
      <c r="F130" s="21">
        <v>26</v>
      </c>
      <c r="G130" s="6" t="s">
        <v>99</v>
      </c>
    </row>
    <row r="131" spans="1:7" ht="30">
      <c r="A131" s="21">
        <f t="shared" si="26"/>
        <v>71</v>
      </c>
      <c r="B131" s="14" t="s">
        <v>107</v>
      </c>
      <c r="C131" s="21">
        <v>103</v>
      </c>
      <c r="D131" s="21">
        <v>96.7</v>
      </c>
      <c r="E131" s="21"/>
      <c r="F131" s="21">
        <v>10</v>
      </c>
      <c r="G131" s="6" t="s">
        <v>99</v>
      </c>
    </row>
    <row r="132" spans="1:7">
      <c r="A132" s="21">
        <f t="shared" si="26"/>
        <v>72</v>
      </c>
      <c r="B132" s="14" t="s">
        <v>112</v>
      </c>
      <c r="C132" s="21">
        <v>912.1</v>
      </c>
      <c r="D132" s="21">
        <v>598.79999999999995</v>
      </c>
      <c r="E132" s="21">
        <v>20</v>
      </c>
      <c r="F132" s="21">
        <v>62</v>
      </c>
      <c r="G132" s="6" t="s">
        <v>99</v>
      </c>
    </row>
    <row r="133" spans="1:7">
      <c r="A133" s="21">
        <f t="shared" si="26"/>
        <v>73</v>
      </c>
      <c r="B133" s="14" t="s">
        <v>114</v>
      </c>
      <c r="C133" s="21">
        <v>54.5</v>
      </c>
      <c r="D133" s="21">
        <v>41.1</v>
      </c>
      <c r="E133" s="21">
        <v>1</v>
      </c>
      <c r="F133" s="21">
        <v>1</v>
      </c>
      <c r="G133" s="6" t="s">
        <v>115</v>
      </c>
    </row>
    <row r="134" spans="1:7">
      <c r="A134" s="21">
        <f t="shared" si="26"/>
        <v>74</v>
      </c>
      <c r="B134" s="14" t="s">
        <v>116</v>
      </c>
      <c r="C134" s="21">
        <v>110.1</v>
      </c>
      <c r="D134" s="21">
        <v>82</v>
      </c>
      <c r="E134" s="21">
        <v>3</v>
      </c>
      <c r="F134" s="21">
        <v>9</v>
      </c>
      <c r="G134" s="6" t="s">
        <v>115</v>
      </c>
    </row>
    <row r="135" spans="1:7">
      <c r="A135" s="21">
        <f t="shared" si="26"/>
        <v>75</v>
      </c>
      <c r="B135" s="14" t="s">
        <v>118</v>
      </c>
      <c r="C135" s="21">
        <v>97.3</v>
      </c>
      <c r="D135" s="21">
        <v>72.3</v>
      </c>
      <c r="E135" s="21">
        <v>2</v>
      </c>
      <c r="F135" s="21">
        <v>6</v>
      </c>
      <c r="G135" s="6" t="s">
        <v>115</v>
      </c>
    </row>
    <row r="136" spans="1:7">
      <c r="A136" s="21">
        <f t="shared" si="26"/>
        <v>76</v>
      </c>
      <c r="B136" s="14" t="s">
        <v>119</v>
      </c>
      <c r="C136" s="21">
        <v>199</v>
      </c>
      <c r="D136" s="21">
        <v>142.1</v>
      </c>
      <c r="E136" s="21">
        <v>4</v>
      </c>
      <c r="F136" s="21">
        <v>17</v>
      </c>
      <c r="G136" s="6" t="s">
        <v>115</v>
      </c>
    </row>
    <row r="137" spans="1:7">
      <c r="A137" s="21">
        <f t="shared" si="26"/>
        <v>77</v>
      </c>
      <c r="B137" s="14" t="s">
        <v>120</v>
      </c>
      <c r="C137" s="21">
        <v>112.6</v>
      </c>
      <c r="D137" s="21">
        <v>85.7</v>
      </c>
      <c r="E137" s="21">
        <v>3</v>
      </c>
      <c r="F137" s="21">
        <v>6</v>
      </c>
      <c r="G137" s="6" t="s">
        <v>115</v>
      </c>
    </row>
    <row r="138" spans="1:7" ht="15.75">
      <c r="A138" s="20"/>
      <c r="B138" s="5" t="s">
        <v>103</v>
      </c>
      <c r="C138" s="19">
        <f>SUM(C124:C137)</f>
        <v>3502.4</v>
      </c>
      <c r="D138" s="19">
        <f>SUM(D124:D137)</f>
        <v>2397.4999999999995</v>
      </c>
      <c r="E138" s="19">
        <f>SUM(E124:E137)</f>
        <v>86</v>
      </c>
      <c r="F138" s="19">
        <f>SUM(F124:F137)</f>
        <v>216</v>
      </c>
      <c r="G138" s="19"/>
    </row>
    <row r="139" spans="1:7" ht="31.5">
      <c r="A139" s="20"/>
      <c r="B139" s="5" t="s">
        <v>208</v>
      </c>
      <c r="C139" s="19">
        <f>C138</f>
        <v>3502.4</v>
      </c>
      <c r="D139" s="19">
        <f t="shared" ref="D139:F139" si="27">D138</f>
        <v>2397.4999999999995</v>
      </c>
      <c r="E139" s="19">
        <f t="shared" si="27"/>
        <v>86</v>
      </c>
      <c r="F139" s="19">
        <f t="shared" si="27"/>
        <v>216</v>
      </c>
      <c r="G139" s="19"/>
    </row>
    <row r="140" spans="1:7" ht="15.75" customHeight="1">
      <c r="A140" s="59" t="s">
        <v>126</v>
      </c>
      <c r="B140" s="62"/>
      <c r="C140" s="62"/>
      <c r="D140" s="62"/>
      <c r="E140" s="62"/>
      <c r="F140" s="62"/>
      <c r="G140" s="63"/>
    </row>
    <row r="141" spans="1:7" ht="15.75" customHeight="1">
      <c r="A141" s="59" t="s">
        <v>49</v>
      </c>
      <c r="B141" s="60"/>
      <c r="C141" s="60"/>
      <c r="D141" s="60"/>
      <c r="E141" s="60"/>
      <c r="F141" s="60"/>
      <c r="G141" s="61"/>
    </row>
    <row r="142" spans="1:7" ht="48">
      <c r="A142" s="19">
        <f>A137+1</f>
        <v>78</v>
      </c>
      <c r="B142" s="5" t="s">
        <v>55</v>
      </c>
      <c r="C142" s="19">
        <v>487</v>
      </c>
      <c r="D142" s="19">
        <v>351.9</v>
      </c>
      <c r="E142" s="19">
        <v>16</v>
      </c>
      <c r="F142" s="19">
        <v>24</v>
      </c>
      <c r="G142" s="6" t="s">
        <v>196</v>
      </c>
    </row>
    <row r="143" spans="1:7" ht="48">
      <c r="A143" s="19">
        <f>A142+1</f>
        <v>79</v>
      </c>
      <c r="B143" s="5" t="s">
        <v>189</v>
      </c>
      <c r="C143" s="19">
        <v>737.2</v>
      </c>
      <c r="D143" s="19">
        <v>552</v>
      </c>
      <c r="E143" s="19">
        <v>16</v>
      </c>
      <c r="F143" s="19">
        <v>50</v>
      </c>
      <c r="G143" s="6" t="s">
        <v>196</v>
      </c>
    </row>
    <row r="144" spans="1:7" ht="15.75">
      <c r="B144" s="5" t="s">
        <v>103</v>
      </c>
      <c r="C144" s="19">
        <f>SUM(C142:C143)</f>
        <v>1224.2</v>
      </c>
      <c r="D144" s="19">
        <f t="shared" ref="D144:F144" si="28">SUM(D142:D143)</f>
        <v>903.9</v>
      </c>
      <c r="E144" s="19">
        <f t="shared" si="28"/>
        <v>32</v>
      </c>
      <c r="F144" s="19">
        <f t="shared" si="28"/>
        <v>74</v>
      </c>
      <c r="G144" s="11"/>
    </row>
    <row r="145" spans="1:7" ht="15.75" customHeight="1">
      <c r="A145" s="59" t="s">
        <v>9</v>
      </c>
      <c r="B145" s="60"/>
      <c r="C145" s="60"/>
      <c r="D145" s="60"/>
      <c r="E145" s="60"/>
      <c r="F145" s="60"/>
      <c r="G145" s="61"/>
    </row>
    <row r="146" spans="1:7" ht="15.75">
      <c r="A146" s="19">
        <f>A143+1</f>
        <v>80</v>
      </c>
      <c r="B146" s="14" t="s">
        <v>127</v>
      </c>
      <c r="C146" s="21">
        <v>112.8</v>
      </c>
      <c r="D146" s="21">
        <v>89.2</v>
      </c>
      <c r="E146" s="21">
        <v>3</v>
      </c>
      <c r="F146" s="21">
        <v>6</v>
      </c>
      <c r="G146" s="6" t="s">
        <v>115</v>
      </c>
    </row>
    <row r="147" spans="1:7" ht="15.75">
      <c r="A147" s="19">
        <f>A146+1</f>
        <v>81</v>
      </c>
      <c r="B147" s="14" t="s">
        <v>128</v>
      </c>
      <c r="C147" s="21">
        <v>744.7</v>
      </c>
      <c r="D147" s="21">
        <v>571.4</v>
      </c>
      <c r="E147" s="21">
        <v>13</v>
      </c>
      <c r="F147" s="21">
        <v>30</v>
      </c>
      <c r="G147" s="6" t="s">
        <v>115</v>
      </c>
    </row>
    <row r="148" spans="1:7" ht="30">
      <c r="A148" s="19">
        <f>A147+1</f>
        <v>82</v>
      </c>
      <c r="B148" s="14" t="s">
        <v>129</v>
      </c>
      <c r="C148" s="21">
        <v>139.9</v>
      </c>
      <c r="D148" s="21">
        <v>94.2</v>
      </c>
      <c r="E148" s="21">
        <v>3</v>
      </c>
      <c r="F148" s="21">
        <v>6</v>
      </c>
      <c r="G148" s="6" t="s">
        <v>115</v>
      </c>
    </row>
    <row r="149" spans="1:7" ht="15.75">
      <c r="B149" s="5" t="s">
        <v>103</v>
      </c>
      <c r="C149" s="19">
        <f>SUM(C146:C148)</f>
        <v>997.4</v>
      </c>
      <c r="D149" s="19">
        <f t="shared" ref="D149:F149" si="29">SUM(D146:D148)</f>
        <v>754.80000000000007</v>
      </c>
      <c r="E149" s="19">
        <f t="shared" si="29"/>
        <v>19</v>
      </c>
      <c r="F149" s="19">
        <f t="shared" si="29"/>
        <v>42</v>
      </c>
      <c r="G149" s="11"/>
    </row>
    <row r="150" spans="1:7" ht="15.75" customHeight="1">
      <c r="B150" s="5" t="s">
        <v>205</v>
      </c>
      <c r="C150" s="19">
        <f>C144+C149</f>
        <v>2221.6</v>
      </c>
      <c r="D150" s="19">
        <f t="shared" ref="D150:F150" si="30">D144+D149</f>
        <v>1658.7</v>
      </c>
      <c r="E150" s="19">
        <f t="shared" si="30"/>
        <v>51</v>
      </c>
      <c r="F150" s="19">
        <f t="shared" si="30"/>
        <v>116</v>
      </c>
      <c r="G150" s="11"/>
    </row>
    <row r="151" spans="1:7" ht="15.75" customHeight="1">
      <c r="A151" s="59" t="s">
        <v>138</v>
      </c>
      <c r="B151" s="62"/>
      <c r="C151" s="62"/>
      <c r="D151" s="62"/>
      <c r="E151" s="62"/>
      <c r="F151" s="62"/>
      <c r="G151" s="63"/>
    </row>
    <row r="152" spans="1:7" ht="15.75" customHeight="1">
      <c r="A152" s="59" t="s">
        <v>9</v>
      </c>
      <c r="B152" s="60"/>
      <c r="C152" s="60"/>
      <c r="D152" s="60"/>
      <c r="E152" s="60"/>
      <c r="F152" s="60"/>
      <c r="G152" s="61"/>
    </row>
    <row r="153" spans="1:7" ht="31.5">
      <c r="A153" s="19">
        <f>A148+1</f>
        <v>83</v>
      </c>
      <c r="B153" s="7" t="s">
        <v>191</v>
      </c>
      <c r="C153" s="19">
        <v>42.1</v>
      </c>
      <c r="D153" s="19">
        <v>42.1</v>
      </c>
      <c r="E153" s="19">
        <v>1</v>
      </c>
      <c r="F153" s="19">
        <v>5</v>
      </c>
      <c r="G153" s="19" t="s">
        <v>99</v>
      </c>
    </row>
    <row r="154" spans="1:7" ht="30">
      <c r="A154" s="19">
        <f>A153+1</f>
        <v>84</v>
      </c>
      <c r="B154" s="14" t="s">
        <v>159</v>
      </c>
      <c r="C154" s="21">
        <v>230.1</v>
      </c>
      <c r="D154" s="21">
        <v>159.1</v>
      </c>
      <c r="E154" s="21">
        <v>1</v>
      </c>
      <c r="F154" s="21">
        <v>1</v>
      </c>
      <c r="G154" s="21" t="s">
        <v>115</v>
      </c>
    </row>
    <row r="155" spans="1:7" ht="30">
      <c r="A155" s="19">
        <f t="shared" ref="A155:A157" si="31">A154+1</f>
        <v>85</v>
      </c>
      <c r="B155" s="14" t="s">
        <v>160</v>
      </c>
      <c r="C155" s="21">
        <v>119.3</v>
      </c>
      <c r="D155" s="21">
        <v>85.9</v>
      </c>
      <c r="E155" s="21">
        <v>2</v>
      </c>
      <c r="F155" s="21">
        <v>4</v>
      </c>
      <c r="G155" s="21" t="s">
        <v>115</v>
      </c>
    </row>
    <row r="156" spans="1:7" ht="30">
      <c r="A156" s="19">
        <f t="shared" si="31"/>
        <v>86</v>
      </c>
      <c r="B156" s="14" t="s">
        <v>146</v>
      </c>
      <c r="C156" s="21">
        <v>173.1</v>
      </c>
      <c r="D156" s="21">
        <v>130.6</v>
      </c>
      <c r="E156" s="21">
        <v>2</v>
      </c>
      <c r="F156" s="21">
        <v>14</v>
      </c>
      <c r="G156" s="21" t="s">
        <v>115</v>
      </c>
    </row>
    <row r="157" spans="1:7" ht="30">
      <c r="A157" s="19">
        <f t="shared" si="31"/>
        <v>87</v>
      </c>
      <c r="B157" s="14" t="s">
        <v>147</v>
      </c>
      <c r="C157" s="21">
        <v>161.6</v>
      </c>
      <c r="D157" s="21">
        <v>122.6</v>
      </c>
      <c r="E157" s="21">
        <v>3</v>
      </c>
      <c r="F157" s="21">
        <v>6</v>
      </c>
      <c r="G157" s="21" t="s">
        <v>115</v>
      </c>
    </row>
    <row r="158" spans="1:7" ht="15.75">
      <c r="A158" s="7"/>
      <c r="B158" s="5" t="s">
        <v>103</v>
      </c>
      <c r="C158" s="19">
        <f>SUM(C153:C157)</f>
        <v>726.2</v>
      </c>
      <c r="D158" s="19">
        <f t="shared" ref="D158:F158" si="32">SUM(D153:D157)</f>
        <v>540.30000000000007</v>
      </c>
      <c r="E158" s="19">
        <f t="shared" si="32"/>
        <v>9</v>
      </c>
      <c r="F158" s="19">
        <f t="shared" si="32"/>
        <v>30</v>
      </c>
      <c r="G158" s="11"/>
    </row>
    <row r="159" spans="1:7" ht="31.5">
      <c r="A159" s="7"/>
      <c r="B159" s="5" t="s">
        <v>209</v>
      </c>
      <c r="C159" s="19">
        <f>C158</f>
        <v>726.2</v>
      </c>
      <c r="D159" s="19">
        <f t="shared" ref="D159:F159" si="33">D158</f>
        <v>540.30000000000007</v>
      </c>
      <c r="E159" s="19">
        <f t="shared" si="33"/>
        <v>9</v>
      </c>
      <c r="F159" s="19">
        <f t="shared" si="33"/>
        <v>30</v>
      </c>
      <c r="G159" s="11"/>
    </row>
    <row r="160" spans="1:7" ht="15" customHeight="1">
      <c r="A160" s="56" t="s">
        <v>148</v>
      </c>
      <c r="B160" s="57"/>
      <c r="C160" s="57"/>
      <c r="D160" s="57"/>
      <c r="E160" s="57"/>
      <c r="F160" s="57"/>
      <c r="G160" s="58"/>
    </row>
    <row r="161" spans="1:7" ht="15.75" customHeight="1">
      <c r="A161" s="59" t="s">
        <v>9</v>
      </c>
      <c r="B161" s="60"/>
      <c r="C161" s="60"/>
      <c r="D161" s="60"/>
      <c r="E161" s="60"/>
      <c r="F161" s="60"/>
      <c r="G161" s="61"/>
    </row>
    <row r="162" spans="1:7" ht="30">
      <c r="A162" s="19">
        <f>A157+1</f>
        <v>88</v>
      </c>
      <c r="B162" s="14" t="s">
        <v>149</v>
      </c>
      <c r="C162" s="21">
        <v>289.7</v>
      </c>
      <c r="D162" s="21">
        <v>191.7</v>
      </c>
      <c r="E162" s="21">
        <v>3</v>
      </c>
      <c r="F162" s="21">
        <v>6</v>
      </c>
      <c r="G162" s="21" t="s">
        <v>115</v>
      </c>
    </row>
    <row r="163" spans="1:7">
      <c r="A163" s="21"/>
      <c r="B163" s="14" t="s">
        <v>103</v>
      </c>
      <c r="C163" s="21">
        <f>SUM(C162)</f>
        <v>289.7</v>
      </c>
      <c r="D163" s="21">
        <f t="shared" ref="D163:F163" si="34">SUM(D162)</f>
        <v>191.7</v>
      </c>
      <c r="E163" s="21">
        <f t="shared" si="34"/>
        <v>3</v>
      </c>
      <c r="F163" s="21">
        <f t="shared" si="34"/>
        <v>6</v>
      </c>
      <c r="G163" s="21"/>
    </row>
    <row r="164" spans="1:7" ht="31.5">
      <c r="A164" s="21"/>
      <c r="B164" s="5" t="s">
        <v>210</v>
      </c>
      <c r="C164" s="21">
        <f>C163</f>
        <v>289.7</v>
      </c>
      <c r="D164" s="21">
        <f t="shared" ref="D164:F164" si="35">D163</f>
        <v>191.7</v>
      </c>
      <c r="E164" s="21">
        <f t="shared" si="35"/>
        <v>3</v>
      </c>
      <c r="F164" s="21">
        <f t="shared" si="35"/>
        <v>6</v>
      </c>
      <c r="G164" s="21"/>
    </row>
    <row r="165" spans="1:7" ht="15" customHeight="1">
      <c r="A165" s="56" t="s">
        <v>150</v>
      </c>
      <c r="B165" s="57"/>
      <c r="C165" s="57"/>
      <c r="D165" s="57"/>
      <c r="E165" s="57"/>
      <c r="F165" s="57"/>
      <c r="G165" s="58"/>
    </row>
    <row r="166" spans="1:7" ht="15.75">
      <c r="A166" s="19">
        <f>A162+1</f>
        <v>89</v>
      </c>
      <c r="B166" s="14" t="s">
        <v>151</v>
      </c>
      <c r="C166" s="21">
        <v>165.72</v>
      </c>
      <c r="D166" s="21">
        <v>145.30000000000001</v>
      </c>
      <c r="E166" s="21">
        <v>6</v>
      </c>
      <c r="F166" s="21">
        <v>8</v>
      </c>
      <c r="G166" s="21" t="s">
        <v>152</v>
      </c>
    </row>
    <row r="167" spans="1:7">
      <c r="A167" s="21"/>
      <c r="B167" s="14" t="s">
        <v>103</v>
      </c>
      <c r="C167" s="21">
        <f>SUM(C166)</f>
        <v>165.72</v>
      </c>
      <c r="D167" s="21">
        <f t="shared" ref="D167:F167" si="36">SUM(D166)</f>
        <v>145.30000000000001</v>
      </c>
      <c r="E167" s="21">
        <f t="shared" si="36"/>
        <v>6</v>
      </c>
      <c r="F167" s="21">
        <f t="shared" si="36"/>
        <v>8</v>
      </c>
      <c r="G167" s="21"/>
    </row>
    <row r="168" spans="1:7" ht="31.5">
      <c r="A168" s="14"/>
      <c r="B168" s="5" t="s">
        <v>211</v>
      </c>
      <c r="C168" s="21">
        <f>C167</f>
        <v>165.72</v>
      </c>
      <c r="D168" s="21">
        <f t="shared" ref="D168:F168" si="37">D167</f>
        <v>145.30000000000001</v>
      </c>
      <c r="E168" s="21">
        <f t="shared" si="37"/>
        <v>6</v>
      </c>
      <c r="F168" s="21">
        <f t="shared" si="37"/>
        <v>8</v>
      </c>
      <c r="G168" s="21"/>
    </row>
    <row r="169" spans="1:7" ht="15.75">
      <c r="A169" s="7"/>
      <c r="B169" s="5" t="s">
        <v>207</v>
      </c>
      <c r="C169" s="19">
        <f>C150+C121+C112+C86+C57+C39+C168+C164+C159+C139</f>
        <v>34522.670000000006</v>
      </c>
      <c r="D169" s="19">
        <f>D150+D121+D112+D86+D57+D39+D168+D164+D159+D139</f>
        <v>29415.94</v>
      </c>
      <c r="E169" s="19">
        <f t="shared" ref="E169:F169" si="38">E150+E121+E112+E86+E57+E39+E168+E164+E159+E139</f>
        <v>778</v>
      </c>
      <c r="F169" s="19">
        <f t="shared" si="38"/>
        <v>1875</v>
      </c>
      <c r="G169" s="11"/>
    </row>
    <row r="170" spans="1:7" ht="15.75">
      <c r="A170" s="29"/>
      <c r="B170" s="30"/>
      <c r="C170" s="10"/>
      <c r="D170" s="10"/>
      <c r="E170" s="10"/>
      <c r="F170" s="10"/>
    </row>
    <row r="171" spans="1:7" ht="15.75">
      <c r="A171" s="29"/>
      <c r="B171" s="30"/>
      <c r="C171" s="10"/>
      <c r="D171" s="10"/>
      <c r="E171" s="10"/>
      <c r="F171" s="10"/>
    </row>
  </sheetData>
  <mergeCells count="41">
    <mergeCell ref="A40:G40"/>
    <mergeCell ref="A41:G41"/>
    <mergeCell ref="A58:G58"/>
    <mergeCell ref="A62:G62"/>
    <mergeCell ref="A44:G44"/>
    <mergeCell ref="A50:G50"/>
    <mergeCell ref="A4:G4"/>
    <mergeCell ref="B2:G3"/>
    <mergeCell ref="A82:G82"/>
    <mergeCell ref="A79:G79"/>
    <mergeCell ref="A73:G73"/>
    <mergeCell ref="A54:G54"/>
    <mergeCell ref="A59:G59"/>
    <mergeCell ref="A7:A8"/>
    <mergeCell ref="B7:B8"/>
    <mergeCell ref="C7:D7"/>
    <mergeCell ref="E7:F7"/>
    <mergeCell ref="A9:G9"/>
    <mergeCell ref="A10:G10"/>
    <mergeCell ref="A36:G36"/>
    <mergeCell ref="A69:G69"/>
    <mergeCell ref="A33:G33"/>
    <mergeCell ref="A106:G106"/>
    <mergeCell ref="A109:G109"/>
    <mergeCell ref="A87:G87"/>
    <mergeCell ref="A103:G103"/>
    <mergeCell ref="A88:G88"/>
    <mergeCell ref="A98:G98"/>
    <mergeCell ref="A160:G160"/>
    <mergeCell ref="A161:G161"/>
    <mergeCell ref="A165:G165"/>
    <mergeCell ref="A113:G113"/>
    <mergeCell ref="A141:G141"/>
    <mergeCell ref="A118:G118"/>
    <mergeCell ref="A151:G151"/>
    <mergeCell ref="A152:G152"/>
    <mergeCell ref="A114:G114"/>
    <mergeCell ref="A140:G140"/>
    <mergeCell ref="A122:G122"/>
    <mergeCell ref="A123:G123"/>
    <mergeCell ref="A145:G145"/>
  </mergeCells>
  <pageMargins left="0.9055118110236221" right="0.19685039370078741" top="0.31496062992125984" bottom="0.35433070866141736" header="0.31496062992125984" footer="0.31496062992125984"/>
  <pageSetup paperSize="9" scale="60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5"/>
  <sheetViews>
    <sheetView topLeftCell="A11" workbookViewId="0">
      <selection activeCell="A2" sqref="A2:F3"/>
    </sheetView>
  </sheetViews>
  <sheetFormatPr defaultRowHeight="15"/>
  <cols>
    <col min="1" max="1" width="9.140625" style="8"/>
    <col min="2" max="2" width="36.5703125" style="8" customWidth="1"/>
    <col min="3" max="4" width="9.140625" style="8"/>
    <col min="5" max="5" width="17.42578125" style="8" customWidth="1"/>
    <col min="6" max="6" width="13.7109375" style="8" customWidth="1"/>
    <col min="7" max="7" width="9.140625" style="8"/>
    <col min="8" max="8" width="16" style="8" customWidth="1"/>
    <col min="9" max="16384" width="9.140625" style="8"/>
  </cols>
  <sheetData>
    <row r="1" spans="1:6">
      <c r="E1" s="24"/>
      <c r="F1" s="25" t="s">
        <v>226</v>
      </c>
    </row>
    <row r="2" spans="1:6" ht="72.75" customHeight="1">
      <c r="A2" s="52" t="s">
        <v>263</v>
      </c>
      <c r="B2" s="52"/>
      <c r="C2" s="52"/>
      <c r="D2" s="52"/>
      <c r="E2" s="52"/>
      <c r="F2" s="52"/>
    </row>
    <row r="3" spans="1:6">
      <c r="A3" s="52"/>
      <c r="B3" s="52"/>
      <c r="C3" s="52"/>
      <c r="D3" s="52"/>
      <c r="E3" s="52"/>
      <c r="F3" s="52"/>
    </row>
    <row r="4" spans="1:6" ht="56.25" customHeight="1">
      <c r="A4" s="64" t="s">
        <v>218</v>
      </c>
      <c r="B4" s="64"/>
      <c r="C4" s="64"/>
      <c r="D4" s="64"/>
      <c r="E4" s="64"/>
      <c r="F4" s="64"/>
    </row>
    <row r="6" spans="1:6" ht="61.5" customHeight="1">
      <c r="A6" s="48" t="s">
        <v>0</v>
      </c>
      <c r="B6" s="71" t="s">
        <v>1</v>
      </c>
      <c r="C6" s="48" t="s">
        <v>2</v>
      </c>
      <c r="D6" s="48"/>
      <c r="E6" s="48" t="s">
        <v>3</v>
      </c>
      <c r="F6" s="48"/>
    </row>
    <row r="7" spans="1:6" ht="21.75" customHeight="1">
      <c r="A7" s="48"/>
      <c r="B7" s="71"/>
      <c r="C7" s="23" t="s">
        <v>5</v>
      </c>
      <c r="D7" s="23" t="s">
        <v>6</v>
      </c>
      <c r="E7" s="23" t="s">
        <v>7</v>
      </c>
      <c r="F7" s="23" t="s">
        <v>8</v>
      </c>
    </row>
    <row r="8" spans="1:6" ht="15.75">
      <c r="A8" s="48" t="s">
        <v>9</v>
      </c>
      <c r="B8" s="48"/>
      <c r="C8" s="48"/>
      <c r="D8" s="48"/>
      <c r="E8" s="48"/>
      <c r="F8" s="48"/>
    </row>
    <row r="9" spans="1:6" ht="15.75">
      <c r="A9" s="48" t="s">
        <v>158</v>
      </c>
      <c r="B9" s="48"/>
      <c r="C9" s="48"/>
      <c r="D9" s="48"/>
      <c r="E9" s="48"/>
      <c r="F9" s="48"/>
    </row>
    <row r="10" spans="1:6" ht="15.75">
      <c r="A10" s="23">
        <v>1</v>
      </c>
      <c r="B10" s="5" t="s">
        <v>212</v>
      </c>
      <c r="C10" s="19">
        <v>243.3</v>
      </c>
      <c r="D10" s="19">
        <v>135.5</v>
      </c>
      <c r="E10" s="19">
        <v>5</v>
      </c>
      <c r="F10" s="19">
        <v>9</v>
      </c>
    </row>
    <row r="11" spans="1:6" ht="15.75">
      <c r="A11" s="23">
        <f>A10+1</f>
        <v>2</v>
      </c>
      <c r="B11" s="5" t="s">
        <v>109</v>
      </c>
      <c r="C11" s="19">
        <v>81.099999999999994</v>
      </c>
      <c r="D11" s="19">
        <v>62.5</v>
      </c>
      <c r="E11" s="19">
        <v>2</v>
      </c>
      <c r="F11" s="19">
        <v>6</v>
      </c>
    </row>
    <row r="12" spans="1:6" ht="15.75">
      <c r="A12" s="23">
        <f t="shared" ref="A12:A24" si="0">A11+1</f>
        <v>3</v>
      </c>
      <c r="B12" s="5" t="s">
        <v>213</v>
      </c>
      <c r="C12" s="19">
        <v>369.6</v>
      </c>
      <c r="D12" s="19">
        <v>241.2</v>
      </c>
      <c r="E12" s="19">
        <v>8</v>
      </c>
      <c r="F12" s="19">
        <v>26</v>
      </c>
    </row>
    <row r="13" spans="1:6" ht="15.75">
      <c r="A13" s="23">
        <f t="shared" si="0"/>
        <v>4</v>
      </c>
      <c r="B13" s="5" t="s">
        <v>111</v>
      </c>
      <c r="C13" s="19">
        <v>518.79999999999995</v>
      </c>
      <c r="D13" s="19">
        <v>323.89999999999998</v>
      </c>
      <c r="E13" s="19">
        <v>10</v>
      </c>
      <c r="F13" s="19">
        <v>21</v>
      </c>
    </row>
    <row r="14" spans="1:6" ht="15.75">
      <c r="A14" s="23">
        <f t="shared" si="0"/>
        <v>5</v>
      </c>
      <c r="B14" s="5" t="s">
        <v>214</v>
      </c>
      <c r="C14" s="19">
        <v>526.29999999999995</v>
      </c>
      <c r="D14" s="19">
        <v>369.7</v>
      </c>
      <c r="E14" s="19">
        <v>9</v>
      </c>
      <c r="F14" s="19">
        <v>22</v>
      </c>
    </row>
    <row r="15" spans="1:6" ht="21" customHeight="1">
      <c r="A15" s="23">
        <f t="shared" si="0"/>
        <v>6</v>
      </c>
      <c r="B15" s="5" t="s">
        <v>215</v>
      </c>
      <c r="C15" s="19">
        <v>691.1</v>
      </c>
      <c r="D15" s="19">
        <v>436.7</v>
      </c>
      <c r="E15" s="19">
        <v>11</v>
      </c>
      <c r="F15" s="19">
        <v>29</v>
      </c>
    </row>
    <row r="16" spans="1:6" ht="15.75">
      <c r="A16" s="23">
        <f t="shared" si="0"/>
        <v>7</v>
      </c>
      <c r="B16" s="5" t="s">
        <v>117</v>
      </c>
      <c r="C16" s="19">
        <v>1434.3</v>
      </c>
      <c r="D16" s="19">
        <v>966.6</v>
      </c>
      <c r="E16" s="19">
        <v>38</v>
      </c>
      <c r="F16" s="19">
        <v>75</v>
      </c>
    </row>
    <row r="17" spans="1:8" ht="15.75">
      <c r="A17" s="23">
        <f t="shared" si="0"/>
        <v>8</v>
      </c>
      <c r="B17" s="5" t="s">
        <v>216</v>
      </c>
      <c r="C17" s="19">
        <v>381.5</v>
      </c>
      <c r="D17" s="19">
        <v>249.8</v>
      </c>
      <c r="E17" s="19">
        <v>8</v>
      </c>
      <c r="F17" s="19">
        <v>26</v>
      </c>
    </row>
    <row r="18" spans="1:8" ht="15.75">
      <c r="A18" s="23">
        <f t="shared" si="0"/>
        <v>9</v>
      </c>
      <c r="B18" s="5" t="s">
        <v>122</v>
      </c>
      <c r="C18" s="19">
        <v>449.7</v>
      </c>
      <c r="D18" s="19">
        <v>327.3</v>
      </c>
      <c r="E18" s="19">
        <v>14</v>
      </c>
      <c r="F18" s="19">
        <v>38</v>
      </c>
    </row>
    <row r="19" spans="1:8" ht="15.75">
      <c r="A19" s="23">
        <f t="shared" si="0"/>
        <v>10</v>
      </c>
      <c r="B19" s="5" t="s">
        <v>123</v>
      </c>
      <c r="C19" s="19">
        <v>503.7</v>
      </c>
      <c r="D19" s="19">
        <v>330.1</v>
      </c>
      <c r="E19" s="19">
        <v>15</v>
      </c>
      <c r="F19" s="19">
        <v>34</v>
      </c>
    </row>
    <row r="20" spans="1:8" ht="15.75">
      <c r="A20" s="23">
        <f t="shared" si="0"/>
        <v>11</v>
      </c>
      <c r="B20" s="5" t="s">
        <v>124</v>
      </c>
      <c r="C20" s="19">
        <v>497.7</v>
      </c>
      <c r="D20" s="19">
        <v>326.89999999999998</v>
      </c>
      <c r="E20" s="19">
        <v>12</v>
      </c>
      <c r="F20" s="19">
        <v>27</v>
      </c>
    </row>
    <row r="21" spans="1:8" ht="15.75">
      <c r="A21" s="23">
        <f t="shared" si="0"/>
        <v>12</v>
      </c>
      <c r="B21" s="5" t="s">
        <v>125</v>
      </c>
      <c r="C21" s="19">
        <v>498.9</v>
      </c>
      <c r="D21" s="19">
        <v>322.89999999999998</v>
      </c>
      <c r="E21" s="19">
        <v>12</v>
      </c>
      <c r="F21" s="20">
        <v>25</v>
      </c>
      <c r="G21" s="31"/>
      <c r="H21" s="32"/>
    </row>
    <row r="22" spans="1:8" ht="15.75">
      <c r="A22" s="23">
        <f t="shared" si="0"/>
        <v>13</v>
      </c>
      <c r="B22" s="14" t="s">
        <v>260</v>
      </c>
      <c r="C22" s="21">
        <v>167.5</v>
      </c>
      <c r="D22" s="21">
        <v>70.8</v>
      </c>
      <c r="E22" s="21"/>
      <c r="F22" s="33">
        <v>9</v>
      </c>
      <c r="G22" s="18"/>
      <c r="H22" s="32"/>
    </row>
    <row r="23" spans="1:8" ht="15.75">
      <c r="A23" s="23">
        <f t="shared" si="0"/>
        <v>14</v>
      </c>
      <c r="B23" s="14" t="s">
        <v>261</v>
      </c>
      <c r="C23" s="21">
        <v>379.9</v>
      </c>
      <c r="D23" s="21">
        <v>216.4</v>
      </c>
      <c r="E23" s="21"/>
      <c r="F23" s="33">
        <v>25</v>
      </c>
      <c r="G23" s="18"/>
      <c r="H23" s="32"/>
    </row>
    <row r="24" spans="1:8" ht="30">
      <c r="A24" s="23">
        <f t="shared" si="0"/>
        <v>15</v>
      </c>
      <c r="B24" s="14" t="s">
        <v>262</v>
      </c>
      <c r="C24" s="21">
        <v>219.4</v>
      </c>
      <c r="D24" s="21">
        <v>65.5</v>
      </c>
      <c r="E24" s="21"/>
      <c r="F24" s="33">
        <v>14</v>
      </c>
      <c r="G24" s="18"/>
      <c r="H24" s="32"/>
    </row>
    <row r="25" spans="1:8" ht="15.75">
      <c r="A25" s="23"/>
      <c r="B25" s="34" t="s">
        <v>103</v>
      </c>
      <c r="C25" s="23">
        <f>SUM(C10:C24)</f>
        <v>6962.7999999999984</v>
      </c>
      <c r="D25" s="23">
        <f t="shared" ref="D25:F25" si="1">SUM(D10:D24)</f>
        <v>4445.8</v>
      </c>
      <c r="E25" s="23">
        <f t="shared" si="1"/>
        <v>144</v>
      </c>
      <c r="F25" s="23">
        <f t="shared" si="1"/>
        <v>386</v>
      </c>
      <c r="G25" s="31"/>
      <c r="H25" s="32"/>
    </row>
    <row r="26" spans="1:8" ht="15.75">
      <c r="A26" s="48" t="s">
        <v>126</v>
      </c>
      <c r="B26" s="48"/>
      <c r="C26" s="48"/>
      <c r="D26" s="48"/>
      <c r="E26" s="48"/>
      <c r="F26" s="48"/>
    </row>
    <row r="27" spans="1:8" ht="15.75">
      <c r="A27" s="23">
        <f>A24+1</f>
        <v>16</v>
      </c>
      <c r="B27" s="5" t="s">
        <v>130</v>
      </c>
      <c r="C27" s="19">
        <v>370</v>
      </c>
      <c r="D27" s="19">
        <v>242.1</v>
      </c>
      <c r="E27" s="19">
        <v>10</v>
      </c>
      <c r="F27" s="19">
        <v>32</v>
      </c>
    </row>
    <row r="28" spans="1:8" ht="15.75">
      <c r="A28" s="23">
        <f>A27+1</f>
        <v>17</v>
      </c>
      <c r="B28" s="5" t="s">
        <v>131</v>
      </c>
      <c r="C28" s="19">
        <v>520.5</v>
      </c>
      <c r="D28" s="19">
        <v>327.7</v>
      </c>
      <c r="E28" s="19">
        <v>10</v>
      </c>
      <c r="F28" s="19">
        <v>27</v>
      </c>
    </row>
    <row r="29" spans="1:8" ht="15.75">
      <c r="A29" s="23">
        <f t="shared" ref="A29:A34" si="2">A28+1</f>
        <v>18</v>
      </c>
      <c r="B29" s="5" t="s">
        <v>132</v>
      </c>
      <c r="C29" s="19">
        <v>377</v>
      </c>
      <c r="D29" s="19">
        <v>295.39999999999998</v>
      </c>
      <c r="E29" s="19">
        <v>7</v>
      </c>
      <c r="F29" s="19">
        <v>28</v>
      </c>
    </row>
    <row r="30" spans="1:8" ht="15.75">
      <c r="A30" s="23">
        <f t="shared" si="2"/>
        <v>19</v>
      </c>
      <c r="B30" s="5" t="s">
        <v>133</v>
      </c>
      <c r="C30" s="19">
        <v>374</v>
      </c>
      <c r="D30" s="19">
        <v>222.7</v>
      </c>
      <c r="E30" s="19">
        <v>10</v>
      </c>
      <c r="F30" s="19">
        <v>33</v>
      </c>
    </row>
    <row r="31" spans="1:8" ht="15.75">
      <c r="A31" s="23">
        <f t="shared" si="2"/>
        <v>20</v>
      </c>
      <c r="B31" s="5" t="s">
        <v>134</v>
      </c>
      <c r="C31" s="19">
        <v>364.1</v>
      </c>
      <c r="D31" s="19">
        <v>237.7</v>
      </c>
      <c r="E31" s="19">
        <v>11</v>
      </c>
      <c r="F31" s="19">
        <v>25</v>
      </c>
    </row>
    <row r="32" spans="1:8" ht="15.75">
      <c r="A32" s="23">
        <f t="shared" si="2"/>
        <v>21</v>
      </c>
      <c r="B32" s="5" t="s">
        <v>217</v>
      </c>
      <c r="C32" s="19">
        <v>367.6</v>
      </c>
      <c r="D32" s="19">
        <v>236.6</v>
      </c>
      <c r="E32" s="19">
        <v>10</v>
      </c>
      <c r="F32" s="19">
        <v>22</v>
      </c>
    </row>
    <row r="33" spans="1:8" ht="15.75">
      <c r="A33" s="23">
        <f t="shared" si="2"/>
        <v>22</v>
      </c>
      <c r="B33" s="5" t="s">
        <v>136</v>
      </c>
      <c r="C33" s="19">
        <v>2147.3000000000002</v>
      </c>
      <c r="D33" s="19">
        <v>1057.0999999999999</v>
      </c>
      <c r="E33" s="19">
        <v>51</v>
      </c>
      <c r="F33" s="19">
        <v>130</v>
      </c>
    </row>
    <row r="34" spans="1:8" ht="15.75">
      <c r="A34" s="23">
        <f t="shared" si="2"/>
        <v>23</v>
      </c>
      <c r="B34" s="5" t="s">
        <v>137</v>
      </c>
      <c r="C34" s="19">
        <v>486.9</v>
      </c>
      <c r="D34" s="19">
        <v>342.9</v>
      </c>
      <c r="E34" s="19">
        <v>11</v>
      </c>
      <c r="F34" s="19">
        <v>29</v>
      </c>
    </row>
    <row r="35" spans="1:8" ht="15.75">
      <c r="A35" s="23"/>
      <c r="B35" s="34" t="s">
        <v>103</v>
      </c>
      <c r="C35" s="23">
        <f>SUM(C27:C34)</f>
        <v>5007.3999999999996</v>
      </c>
      <c r="D35" s="23">
        <f t="shared" ref="D35:F35" si="3">SUM(D27:D34)</f>
        <v>2962.2</v>
      </c>
      <c r="E35" s="23">
        <f t="shared" si="3"/>
        <v>120</v>
      </c>
      <c r="F35" s="23">
        <f t="shared" si="3"/>
        <v>326</v>
      </c>
    </row>
    <row r="36" spans="1:8" ht="15.75">
      <c r="A36" s="48" t="s">
        <v>138</v>
      </c>
      <c r="B36" s="48"/>
      <c r="C36" s="48"/>
      <c r="D36" s="48"/>
      <c r="E36" s="48"/>
      <c r="F36" s="48"/>
    </row>
    <row r="37" spans="1:8" ht="15.75">
      <c r="A37" s="23">
        <f>A34+1</f>
        <v>24</v>
      </c>
      <c r="B37" s="5" t="s">
        <v>139</v>
      </c>
      <c r="C37" s="19">
        <v>513.79999999999995</v>
      </c>
      <c r="D37" s="19">
        <v>335.3</v>
      </c>
      <c r="E37" s="19">
        <v>10</v>
      </c>
      <c r="F37" s="19">
        <v>24</v>
      </c>
    </row>
    <row r="38" spans="1:8" ht="15.75">
      <c r="A38" s="23">
        <f>A37+1</f>
        <v>25</v>
      </c>
      <c r="B38" s="5" t="s">
        <v>140</v>
      </c>
      <c r="C38" s="19">
        <v>509.6</v>
      </c>
      <c r="D38" s="19">
        <v>332.2</v>
      </c>
      <c r="E38" s="19">
        <v>11</v>
      </c>
      <c r="F38" s="19">
        <v>38</v>
      </c>
    </row>
    <row r="39" spans="1:8" ht="15.75">
      <c r="A39" s="23">
        <f t="shared" ref="A39:A43" si="4">A38+1</f>
        <v>26</v>
      </c>
      <c r="B39" s="5" t="s">
        <v>141</v>
      </c>
      <c r="C39" s="19">
        <v>511.6</v>
      </c>
      <c r="D39" s="19">
        <v>332.2</v>
      </c>
      <c r="E39" s="19">
        <v>11</v>
      </c>
      <c r="F39" s="19">
        <v>25</v>
      </c>
    </row>
    <row r="40" spans="1:8" ht="15.75">
      <c r="A40" s="23">
        <f t="shared" si="4"/>
        <v>27</v>
      </c>
      <c r="B40" s="5" t="s">
        <v>142</v>
      </c>
      <c r="C40" s="19">
        <v>504.1</v>
      </c>
      <c r="D40" s="19">
        <v>337.2</v>
      </c>
      <c r="E40" s="19">
        <v>11</v>
      </c>
      <c r="F40" s="19">
        <v>21</v>
      </c>
    </row>
    <row r="41" spans="1:8" ht="15.75">
      <c r="A41" s="23">
        <f t="shared" si="4"/>
        <v>28</v>
      </c>
      <c r="B41" s="5" t="s">
        <v>143</v>
      </c>
      <c r="C41" s="19">
        <v>510.1</v>
      </c>
      <c r="D41" s="19">
        <v>331.4</v>
      </c>
      <c r="E41" s="19">
        <v>13</v>
      </c>
      <c r="F41" s="19">
        <v>33</v>
      </c>
    </row>
    <row r="42" spans="1:8" ht="15.75">
      <c r="A42" s="23">
        <f t="shared" si="4"/>
        <v>29</v>
      </c>
      <c r="B42" s="5" t="s">
        <v>144</v>
      </c>
      <c r="C42" s="19">
        <v>510.6</v>
      </c>
      <c r="D42" s="19">
        <v>327.60000000000002</v>
      </c>
      <c r="E42" s="19">
        <v>14</v>
      </c>
      <c r="F42" s="19">
        <v>19</v>
      </c>
    </row>
    <row r="43" spans="1:8" ht="15.75">
      <c r="A43" s="23">
        <f t="shared" si="4"/>
        <v>30</v>
      </c>
      <c r="B43" s="5" t="s">
        <v>145</v>
      </c>
      <c r="C43" s="19">
        <v>394.4</v>
      </c>
      <c r="D43" s="19">
        <v>226.6</v>
      </c>
      <c r="E43" s="19">
        <v>11</v>
      </c>
      <c r="F43" s="19">
        <v>18</v>
      </c>
    </row>
    <row r="44" spans="1:8" ht="15.75">
      <c r="A44" s="22"/>
      <c r="B44" s="34" t="s">
        <v>103</v>
      </c>
      <c r="C44" s="23">
        <f>SUM(C37:C43)</f>
        <v>3454.2</v>
      </c>
      <c r="D44" s="23">
        <f>SUM(D37:D43)</f>
        <v>2222.5</v>
      </c>
      <c r="E44" s="23">
        <f t="shared" ref="E44:F44" si="5">SUM(E37:E43)</f>
        <v>81</v>
      </c>
      <c r="F44" s="23">
        <f t="shared" si="5"/>
        <v>178</v>
      </c>
    </row>
    <row r="45" spans="1:8" ht="15.75">
      <c r="A45" s="70" t="s">
        <v>207</v>
      </c>
      <c r="B45" s="70"/>
      <c r="C45" s="23">
        <f>C44+C35+C25</f>
        <v>15424.399999999998</v>
      </c>
      <c r="D45" s="23">
        <f>D44+D35+D25</f>
        <v>9630.5</v>
      </c>
      <c r="E45" s="23">
        <f t="shared" ref="E45:F45" si="6">E44+E35+E25</f>
        <v>345</v>
      </c>
      <c r="F45" s="23">
        <f t="shared" si="6"/>
        <v>890</v>
      </c>
      <c r="H45" s="35"/>
    </row>
  </sheetData>
  <mergeCells count="11">
    <mergeCell ref="A2:F3"/>
    <mergeCell ref="A26:F26"/>
    <mergeCell ref="A36:F36"/>
    <mergeCell ref="A45:B45"/>
    <mergeCell ref="A4:F4"/>
    <mergeCell ref="A6:A7"/>
    <mergeCell ref="B6:B7"/>
    <mergeCell ref="C6:D6"/>
    <mergeCell ref="E6:F6"/>
    <mergeCell ref="A8:F8"/>
    <mergeCell ref="A9:F9"/>
  </mergeCells>
  <pageMargins left="0.70866141732283472" right="0.70866141732283472" top="0.39370078740157483" bottom="0.27559055118110237" header="0.31496062992125984" footer="0.31496062992125984"/>
  <pageSetup paperSize="9" scale="8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03"/>
  <sheetViews>
    <sheetView workbookViewId="0">
      <selection activeCell="G200" sqref="A1:G200"/>
    </sheetView>
  </sheetViews>
  <sheetFormatPr defaultRowHeight="15"/>
  <cols>
    <col min="1" max="1" width="5.140625" style="8" customWidth="1"/>
    <col min="2" max="2" width="42.7109375" style="8" customWidth="1"/>
    <col min="3" max="3" width="9.7109375" style="8" customWidth="1"/>
    <col min="4" max="4" width="9.42578125" style="8" customWidth="1"/>
    <col min="5" max="5" width="9" style="8" customWidth="1"/>
    <col min="6" max="6" width="18" style="8" customWidth="1"/>
    <col min="7" max="7" width="34.7109375" style="8" customWidth="1"/>
    <col min="8" max="8" width="11.140625" style="8" customWidth="1"/>
    <col min="9" max="9" width="10.5703125" style="8" customWidth="1"/>
    <col min="10" max="16384" width="9.140625" style="8"/>
  </cols>
  <sheetData>
    <row r="1" spans="1:7">
      <c r="G1" s="25" t="s">
        <v>227</v>
      </c>
    </row>
    <row r="2" spans="1:7" ht="47.25" customHeight="1">
      <c r="B2" s="52" t="s">
        <v>263</v>
      </c>
      <c r="C2" s="52"/>
      <c r="D2" s="52"/>
      <c r="E2" s="52"/>
      <c r="F2" s="52"/>
      <c r="G2" s="52"/>
    </row>
    <row r="3" spans="1:7" ht="34.5" customHeight="1">
      <c r="B3" s="52"/>
      <c r="C3" s="52"/>
      <c r="D3" s="52"/>
      <c r="E3" s="52"/>
      <c r="F3" s="52"/>
      <c r="G3" s="52"/>
    </row>
    <row r="4" spans="1:7" ht="15" customHeight="1">
      <c r="B4" s="36" t="s">
        <v>225</v>
      </c>
    </row>
    <row r="5" spans="1:7" ht="8.25" customHeight="1"/>
    <row r="6" spans="1:7" ht="5.25" customHeight="1"/>
    <row r="7" spans="1:7" ht="47.25" customHeight="1">
      <c r="A7" s="72" t="s">
        <v>0</v>
      </c>
      <c r="B7" s="73" t="s">
        <v>222</v>
      </c>
      <c r="C7" s="76" t="s">
        <v>2</v>
      </c>
      <c r="D7" s="77"/>
      <c r="E7" s="73" t="s">
        <v>229</v>
      </c>
      <c r="F7" s="66" t="s">
        <v>223</v>
      </c>
      <c r="G7" s="73" t="s">
        <v>228</v>
      </c>
    </row>
    <row r="8" spans="1:7" ht="15.75" customHeight="1">
      <c r="A8" s="72"/>
      <c r="B8" s="74"/>
      <c r="C8" s="78"/>
      <c r="D8" s="79"/>
      <c r="E8" s="75"/>
      <c r="F8" s="67"/>
      <c r="G8" s="75"/>
    </row>
    <row r="9" spans="1:7" ht="15.75">
      <c r="A9" s="72"/>
      <c r="B9" s="75"/>
      <c r="C9" s="19" t="s">
        <v>5</v>
      </c>
      <c r="D9" s="19" t="s">
        <v>6</v>
      </c>
      <c r="E9" s="19" t="s">
        <v>224</v>
      </c>
      <c r="F9" s="19" t="s">
        <v>224</v>
      </c>
    </row>
    <row r="10" spans="1:7" ht="15.75" customHeight="1">
      <c r="A10" s="72" t="s">
        <v>163</v>
      </c>
      <c r="B10" s="72"/>
      <c r="C10" s="72"/>
      <c r="D10" s="72"/>
      <c r="E10" s="72"/>
      <c r="F10" s="72"/>
      <c r="G10" s="72"/>
    </row>
    <row r="11" spans="1:7" ht="15.75" customHeight="1">
      <c r="A11" s="72" t="s">
        <v>9</v>
      </c>
      <c r="B11" s="72"/>
      <c r="C11" s="72"/>
      <c r="D11" s="72"/>
      <c r="E11" s="72"/>
      <c r="F11" s="72"/>
      <c r="G11" s="72"/>
    </row>
    <row r="12" spans="1:7" ht="36">
      <c r="A12" s="19">
        <v>1</v>
      </c>
      <c r="B12" s="5" t="s">
        <v>165</v>
      </c>
      <c r="C12" s="19">
        <v>575.70000000000005</v>
      </c>
      <c r="D12" s="19">
        <v>575.70000000000005</v>
      </c>
      <c r="E12" s="19">
        <v>30000</v>
      </c>
      <c r="F12" s="19">
        <f>E12*D12</f>
        <v>17271000</v>
      </c>
      <c r="G12" s="6" t="s">
        <v>193</v>
      </c>
    </row>
    <row r="13" spans="1:7" ht="36">
      <c r="A13" s="19">
        <f>A12+1</f>
        <v>2</v>
      </c>
      <c r="B13" s="5" t="s">
        <v>15</v>
      </c>
      <c r="C13" s="19">
        <v>323.10000000000002</v>
      </c>
      <c r="D13" s="19">
        <v>288</v>
      </c>
      <c r="E13" s="19">
        <v>30000</v>
      </c>
      <c r="F13" s="19">
        <f t="shared" ref="F13:F38" si="0">E13*D13</f>
        <v>8640000</v>
      </c>
      <c r="G13" s="6" t="s">
        <v>193</v>
      </c>
    </row>
    <row r="14" spans="1:7" ht="36">
      <c r="A14" s="19">
        <f t="shared" ref="A14:A32" si="1">A13+1</f>
        <v>3</v>
      </c>
      <c r="B14" s="5" t="s">
        <v>16</v>
      </c>
      <c r="C14" s="19">
        <v>388.4</v>
      </c>
      <c r="D14" s="19">
        <v>370.04</v>
      </c>
      <c r="E14" s="19">
        <v>30000</v>
      </c>
      <c r="F14" s="19">
        <f t="shared" si="0"/>
        <v>11101200</v>
      </c>
      <c r="G14" s="6" t="s">
        <v>193</v>
      </c>
    </row>
    <row r="15" spans="1:7" ht="36">
      <c r="A15" s="19">
        <f t="shared" si="1"/>
        <v>4</v>
      </c>
      <c r="B15" s="5" t="s">
        <v>20</v>
      </c>
      <c r="C15" s="19">
        <v>545.5</v>
      </c>
      <c r="D15" s="19">
        <v>545.5</v>
      </c>
      <c r="E15" s="19">
        <v>32200</v>
      </c>
      <c r="F15" s="19">
        <f t="shared" si="0"/>
        <v>17565100</v>
      </c>
      <c r="G15" s="6" t="s">
        <v>193</v>
      </c>
    </row>
    <row r="16" spans="1:7" ht="36">
      <c r="A16" s="19">
        <f t="shared" si="1"/>
        <v>5</v>
      </c>
      <c r="B16" s="5" t="s">
        <v>21</v>
      </c>
      <c r="C16" s="19">
        <v>519.70000000000005</v>
      </c>
      <c r="D16" s="19">
        <v>519.70000000000005</v>
      </c>
      <c r="E16" s="19">
        <v>32200</v>
      </c>
      <c r="F16" s="19">
        <f t="shared" si="0"/>
        <v>16734340.000000002</v>
      </c>
      <c r="G16" s="6" t="s">
        <v>193</v>
      </c>
    </row>
    <row r="17" spans="1:7" ht="36">
      <c r="A17" s="19">
        <f t="shared" si="1"/>
        <v>6</v>
      </c>
      <c r="B17" s="5" t="s">
        <v>22</v>
      </c>
      <c r="C17" s="19">
        <v>399</v>
      </c>
      <c r="D17" s="19">
        <v>399</v>
      </c>
      <c r="E17" s="19">
        <v>32200</v>
      </c>
      <c r="F17" s="19">
        <f t="shared" si="0"/>
        <v>12847800</v>
      </c>
      <c r="G17" s="6" t="s">
        <v>193</v>
      </c>
    </row>
    <row r="18" spans="1:7" ht="36">
      <c r="A18" s="19">
        <f t="shared" si="1"/>
        <v>7</v>
      </c>
      <c r="B18" s="5" t="s">
        <v>23</v>
      </c>
      <c r="C18" s="19">
        <v>135.6</v>
      </c>
      <c r="D18" s="19">
        <v>135.6</v>
      </c>
      <c r="E18" s="19">
        <v>32200</v>
      </c>
      <c r="F18" s="19">
        <f t="shared" si="0"/>
        <v>4366320</v>
      </c>
      <c r="G18" s="6" t="s">
        <v>193</v>
      </c>
    </row>
    <row r="19" spans="1:7" ht="36">
      <c r="A19" s="19">
        <f t="shared" si="1"/>
        <v>8</v>
      </c>
      <c r="B19" s="5" t="s">
        <v>169</v>
      </c>
      <c r="C19" s="19">
        <v>167.3</v>
      </c>
      <c r="D19" s="19">
        <v>167.3</v>
      </c>
      <c r="E19" s="19">
        <v>32200</v>
      </c>
      <c r="F19" s="19">
        <f t="shared" si="0"/>
        <v>5387060</v>
      </c>
      <c r="G19" s="6" t="s">
        <v>193</v>
      </c>
    </row>
    <row r="20" spans="1:7" ht="36">
      <c r="A20" s="19">
        <f t="shared" si="1"/>
        <v>9</v>
      </c>
      <c r="B20" s="5" t="s">
        <v>25</v>
      </c>
      <c r="C20" s="19">
        <v>443.6</v>
      </c>
      <c r="D20" s="19">
        <v>443.6</v>
      </c>
      <c r="E20" s="19">
        <v>32200</v>
      </c>
      <c r="F20" s="19">
        <f t="shared" si="0"/>
        <v>14283920</v>
      </c>
      <c r="G20" s="6" t="s">
        <v>193</v>
      </c>
    </row>
    <row r="21" spans="1:7" ht="36">
      <c r="A21" s="19">
        <f t="shared" si="1"/>
        <v>10</v>
      </c>
      <c r="B21" s="5" t="s">
        <v>26</v>
      </c>
      <c r="C21" s="19">
        <v>204.6</v>
      </c>
      <c r="D21" s="19">
        <v>204.6</v>
      </c>
      <c r="E21" s="19">
        <v>32200</v>
      </c>
      <c r="F21" s="19">
        <f t="shared" si="0"/>
        <v>6588120</v>
      </c>
      <c r="G21" s="6" t="s">
        <v>193</v>
      </c>
    </row>
    <row r="22" spans="1:7" ht="36">
      <c r="A22" s="19">
        <f t="shared" si="1"/>
        <v>11</v>
      </c>
      <c r="B22" s="5" t="s">
        <v>27</v>
      </c>
      <c r="C22" s="19">
        <v>274.10000000000002</v>
      </c>
      <c r="D22" s="19">
        <v>274.10000000000002</v>
      </c>
      <c r="E22" s="19">
        <v>32200</v>
      </c>
      <c r="F22" s="19">
        <f t="shared" si="0"/>
        <v>8826020</v>
      </c>
      <c r="G22" s="6" t="s">
        <v>193</v>
      </c>
    </row>
    <row r="23" spans="1:7" ht="36">
      <c r="A23" s="19">
        <f t="shared" si="1"/>
        <v>12</v>
      </c>
      <c r="B23" s="5" t="s">
        <v>28</v>
      </c>
      <c r="C23" s="19">
        <v>117.5</v>
      </c>
      <c r="D23" s="19">
        <v>117.5</v>
      </c>
      <c r="E23" s="19">
        <v>32200</v>
      </c>
      <c r="F23" s="19">
        <f t="shared" si="0"/>
        <v>3783500</v>
      </c>
      <c r="G23" s="6" t="s">
        <v>193</v>
      </c>
    </row>
    <row r="24" spans="1:7" ht="36">
      <c r="A24" s="19">
        <f t="shared" si="1"/>
        <v>13</v>
      </c>
      <c r="B24" s="5" t="s">
        <v>29</v>
      </c>
      <c r="C24" s="19">
        <v>95.9</v>
      </c>
      <c r="D24" s="19">
        <v>95.9</v>
      </c>
      <c r="E24" s="19">
        <v>32200</v>
      </c>
      <c r="F24" s="19">
        <f t="shared" si="0"/>
        <v>3087980</v>
      </c>
      <c r="G24" s="6" t="s">
        <v>193</v>
      </c>
    </row>
    <row r="25" spans="1:7" ht="36">
      <c r="A25" s="19">
        <f t="shared" si="1"/>
        <v>14</v>
      </c>
      <c r="B25" s="5" t="s">
        <v>30</v>
      </c>
      <c r="C25" s="19">
        <v>223.6</v>
      </c>
      <c r="D25" s="19">
        <v>223.6</v>
      </c>
      <c r="E25" s="19">
        <v>32200</v>
      </c>
      <c r="F25" s="19">
        <f t="shared" si="0"/>
        <v>7199920</v>
      </c>
      <c r="G25" s="6" t="s">
        <v>193</v>
      </c>
    </row>
    <row r="26" spans="1:7" ht="36">
      <c r="A26" s="19">
        <f t="shared" si="1"/>
        <v>15</v>
      </c>
      <c r="B26" s="5" t="s">
        <v>31</v>
      </c>
      <c r="C26" s="19">
        <v>217.1</v>
      </c>
      <c r="D26" s="19">
        <v>217.1</v>
      </c>
      <c r="E26" s="19">
        <v>32200</v>
      </c>
      <c r="F26" s="19">
        <f t="shared" si="0"/>
        <v>6990620</v>
      </c>
      <c r="G26" s="6" t="s">
        <v>193</v>
      </c>
    </row>
    <row r="27" spans="1:7" ht="36">
      <c r="A27" s="19">
        <f t="shared" si="1"/>
        <v>16</v>
      </c>
      <c r="B27" s="5" t="s">
        <v>170</v>
      </c>
      <c r="C27" s="19">
        <v>193.1</v>
      </c>
      <c r="D27" s="19">
        <v>193.1</v>
      </c>
      <c r="E27" s="19">
        <v>32200</v>
      </c>
      <c r="F27" s="19">
        <f t="shared" si="0"/>
        <v>6217820</v>
      </c>
      <c r="G27" s="6" t="s">
        <v>193</v>
      </c>
    </row>
    <row r="28" spans="1:7" ht="36">
      <c r="A28" s="19">
        <f t="shared" si="1"/>
        <v>17</v>
      </c>
      <c r="B28" s="5" t="s">
        <v>33</v>
      </c>
      <c r="C28" s="19">
        <v>995.4</v>
      </c>
      <c r="D28" s="19">
        <v>995.4</v>
      </c>
      <c r="E28" s="19">
        <v>32200</v>
      </c>
      <c r="F28" s="19">
        <f t="shared" si="0"/>
        <v>32051880</v>
      </c>
      <c r="G28" s="6" t="s">
        <v>193</v>
      </c>
    </row>
    <row r="29" spans="1:7" ht="36">
      <c r="A29" s="19">
        <f t="shared" si="1"/>
        <v>18</v>
      </c>
      <c r="B29" s="5" t="s">
        <v>34</v>
      </c>
      <c r="C29" s="19">
        <v>108.2</v>
      </c>
      <c r="D29" s="19">
        <v>108.2</v>
      </c>
      <c r="E29" s="19">
        <v>32200</v>
      </c>
      <c r="F29" s="19">
        <f t="shared" si="0"/>
        <v>3484040</v>
      </c>
      <c r="G29" s="6" t="s">
        <v>193</v>
      </c>
    </row>
    <row r="30" spans="1:7" ht="36">
      <c r="A30" s="19">
        <f t="shared" si="1"/>
        <v>19</v>
      </c>
      <c r="B30" s="5" t="s">
        <v>35</v>
      </c>
      <c r="C30" s="19">
        <v>257.5</v>
      </c>
      <c r="D30" s="19">
        <v>257.5</v>
      </c>
      <c r="E30" s="19">
        <v>32200</v>
      </c>
      <c r="F30" s="19">
        <f t="shared" si="0"/>
        <v>8291500</v>
      </c>
      <c r="G30" s="6" t="s">
        <v>193</v>
      </c>
    </row>
    <row r="31" spans="1:7" ht="36">
      <c r="A31" s="19">
        <f t="shared" si="1"/>
        <v>20</v>
      </c>
      <c r="B31" s="5" t="s">
        <v>36</v>
      </c>
      <c r="C31" s="19">
        <v>188.3</v>
      </c>
      <c r="D31" s="19">
        <v>188.3</v>
      </c>
      <c r="E31" s="19">
        <v>32200</v>
      </c>
      <c r="F31" s="19">
        <f t="shared" si="0"/>
        <v>6063260</v>
      </c>
      <c r="G31" s="6" t="s">
        <v>193</v>
      </c>
    </row>
    <row r="32" spans="1:7" ht="36">
      <c r="A32" s="19">
        <f t="shared" si="1"/>
        <v>21</v>
      </c>
      <c r="B32" s="5" t="s">
        <v>37</v>
      </c>
      <c r="C32" s="19">
        <v>202.6</v>
      </c>
      <c r="D32" s="19">
        <v>202.6</v>
      </c>
      <c r="E32" s="19">
        <v>32200</v>
      </c>
      <c r="F32" s="19">
        <f t="shared" si="0"/>
        <v>6523720</v>
      </c>
      <c r="G32" s="6" t="s">
        <v>193</v>
      </c>
    </row>
    <row r="33" spans="1:7" ht="15.75">
      <c r="A33" s="19"/>
      <c r="B33" s="5" t="s">
        <v>103</v>
      </c>
      <c r="C33" s="19">
        <f>SUM(C12:C32)</f>
        <v>6575.8000000000011</v>
      </c>
      <c r="D33" s="19">
        <f>SUM(D12:D32)</f>
        <v>6522.3400000000011</v>
      </c>
      <c r="E33" s="19"/>
      <c r="F33" s="19">
        <f>SUM(F12:F32)</f>
        <v>207305120</v>
      </c>
      <c r="G33" s="19"/>
    </row>
    <row r="34" spans="1:7" ht="15.75">
      <c r="A34" s="72" t="s">
        <v>49</v>
      </c>
      <c r="B34" s="72"/>
      <c r="C34" s="72"/>
      <c r="D34" s="72"/>
      <c r="E34" s="72"/>
      <c r="F34" s="72"/>
      <c r="G34" s="72"/>
    </row>
    <row r="35" spans="1:7" ht="15.75">
      <c r="A35" s="19">
        <f>A32+1</f>
        <v>22</v>
      </c>
      <c r="B35" s="7" t="s">
        <v>50</v>
      </c>
      <c r="C35" s="19">
        <v>214.4</v>
      </c>
      <c r="D35" s="19">
        <v>48.7</v>
      </c>
      <c r="E35" s="19">
        <v>46500</v>
      </c>
      <c r="F35" s="19">
        <f t="shared" si="0"/>
        <v>2264550</v>
      </c>
      <c r="G35" s="6" t="s">
        <v>176</v>
      </c>
    </row>
    <row r="36" spans="1:7" ht="15.75">
      <c r="A36" s="19"/>
      <c r="B36" s="5" t="s">
        <v>103</v>
      </c>
      <c r="C36" s="19">
        <f>SUM(C35)</f>
        <v>214.4</v>
      </c>
      <c r="D36" s="19">
        <f t="shared" ref="D36:F36" si="2">SUM(D35)</f>
        <v>48.7</v>
      </c>
      <c r="E36" s="19">
        <f t="shared" si="2"/>
        <v>46500</v>
      </c>
      <c r="F36" s="19">
        <f t="shared" si="2"/>
        <v>2264550</v>
      </c>
      <c r="G36" s="19"/>
    </row>
    <row r="37" spans="1:7" ht="15.75">
      <c r="A37" s="72" t="s">
        <v>88</v>
      </c>
      <c r="B37" s="72"/>
      <c r="C37" s="72"/>
      <c r="D37" s="72"/>
      <c r="E37" s="72"/>
      <c r="F37" s="72"/>
      <c r="G37" s="72"/>
    </row>
    <row r="38" spans="1:7" ht="48">
      <c r="A38" s="19">
        <f>A35+1</f>
        <v>23</v>
      </c>
      <c r="B38" s="7" t="s">
        <v>95</v>
      </c>
      <c r="C38" s="19">
        <v>444.5</v>
      </c>
      <c r="D38" s="19">
        <v>398.5</v>
      </c>
      <c r="E38" s="19">
        <v>30000</v>
      </c>
      <c r="F38" s="19">
        <f t="shared" si="0"/>
        <v>11955000</v>
      </c>
      <c r="G38" s="6" t="s">
        <v>194</v>
      </c>
    </row>
    <row r="39" spans="1:7" ht="15.75">
      <c r="A39" s="19"/>
      <c r="B39" s="5" t="s">
        <v>103</v>
      </c>
      <c r="C39" s="19">
        <f>SUM(C38)</f>
        <v>444.5</v>
      </c>
      <c r="D39" s="19">
        <f t="shared" ref="D39:F39" si="3">SUM(D38)</f>
        <v>398.5</v>
      </c>
      <c r="E39" s="19">
        <f t="shared" si="3"/>
        <v>30000</v>
      </c>
      <c r="F39" s="19">
        <f t="shared" si="3"/>
        <v>11955000</v>
      </c>
      <c r="G39" s="19"/>
    </row>
    <row r="40" spans="1:7" ht="15.75">
      <c r="A40" s="19"/>
      <c r="B40" s="5" t="s">
        <v>177</v>
      </c>
      <c r="C40" s="19">
        <f>C39+C36+C33</f>
        <v>7234.7000000000007</v>
      </c>
      <c r="D40" s="19">
        <f t="shared" ref="D40" si="4">D39+D36+D33</f>
        <v>6969.5400000000009</v>
      </c>
      <c r="E40" s="19"/>
      <c r="F40" s="19">
        <f>F39+F36+F33</f>
        <v>221524670</v>
      </c>
      <c r="G40" s="19"/>
    </row>
    <row r="41" spans="1:7" ht="15.75">
      <c r="A41" s="72" t="s">
        <v>192</v>
      </c>
      <c r="B41" s="72"/>
      <c r="C41" s="72"/>
      <c r="D41" s="72"/>
      <c r="E41" s="72"/>
      <c r="F41" s="72"/>
      <c r="G41" s="72"/>
    </row>
    <row r="42" spans="1:7" ht="15.75">
      <c r="A42" s="72" t="s">
        <v>9</v>
      </c>
      <c r="B42" s="72"/>
      <c r="C42" s="72"/>
      <c r="D42" s="72"/>
      <c r="E42" s="72"/>
      <c r="F42" s="72"/>
      <c r="G42" s="72"/>
    </row>
    <row r="43" spans="1:7" ht="36">
      <c r="A43" s="19">
        <f>A38+1</f>
        <v>24</v>
      </c>
      <c r="B43" s="5" t="s">
        <v>172</v>
      </c>
      <c r="C43" s="19">
        <v>3691.5</v>
      </c>
      <c r="D43" s="19">
        <v>3647</v>
      </c>
      <c r="E43" s="19">
        <v>34600</v>
      </c>
      <c r="F43" s="19">
        <f t="shared" ref="F43" si="5">E43*D43</f>
        <v>126186200</v>
      </c>
      <c r="G43" s="6" t="s">
        <v>193</v>
      </c>
    </row>
    <row r="44" spans="1:7" ht="15.75">
      <c r="A44" s="19"/>
      <c r="B44" s="5" t="s">
        <v>103</v>
      </c>
      <c r="C44" s="19">
        <f>SUM(C43)</f>
        <v>3691.5</v>
      </c>
      <c r="D44" s="19">
        <f t="shared" ref="D44:F44" si="6">SUM(D43)</f>
        <v>3647</v>
      </c>
      <c r="E44" s="19">
        <f t="shared" si="6"/>
        <v>34600</v>
      </c>
      <c r="F44" s="19">
        <f t="shared" si="6"/>
        <v>126186200</v>
      </c>
      <c r="G44" s="19"/>
    </row>
    <row r="45" spans="1:7" ht="15.75">
      <c r="A45" s="72" t="s">
        <v>43</v>
      </c>
      <c r="B45" s="72"/>
      <c r="C45" s="72"/>
      <c r="D45" s="72"/>
      <c r="E45" s="72"/>
      <c r="F45" s="72"/>
      <c r="G45" s="72"/>
    </row>
    <row r="46" spans="1:7" ht="36">
      <c r="A46" s="19">
        <f>A43+1</f>
        <v>25</v>
      </c>
      <c r="B46" s="5" t="s">
        <v>173</v>
      </c>
      <c r="C46" s="19">
        <v>135.5</v>
      </c>
      <c r="D46" s="19">
        <v>135.5</v>
      </c>
      <c r="E46" s="19">
        <v>34600</v>
      </c>
      <c r="F46" s="19">
        <f t="shared" ref="F46:F49" si="7">E46*D46</f>
        <v>4688300</v>
      </c>
      <c r="G46" s="6" t="s">
        <v>195</v>
      </c>
    </row>
    <row r="47" spans="1:7" ht="36">
      <c r="A47" s="19">
        <f>A46+1</f>
        <v>26</v>
      </c>
      <c r="B47" s="5" t="s">
        <v>174</v>
      </c>
      <c r="C47" s="19">
        <v>462.1</v>
      </c>
      <c r="D47" s="19">
        <v>200</v>
      </c>
      <c r="E47" s="19">
        <v>34600</v>
      </c>
      <c r="F47" s="19">
        <f t="shared" si="7"/>
        <v>6920000</v>
      </c>
      <c r="G47" s="6" t="s">
        <v>195</v>
      </c>
    </row>
    <row r="48" spans="1:7" ht="36">
      <c r="A48" s="19">
        <f t="shared" ref="A48:A49" si="8">A47+1</f>
        <v>27</v>
      </c>
      <c r="B48" s="5" t="s">
        <v>175</v>
      </c>
      <c r="C48" s="19">
        <v>255.3</v>
      </c>
      <c r="D48" s="19">
        <v>255.3</v>
      </c>
      <c r="E48" s="19">
        <v>34600</v>
      </c>
      <c r="F48" s="19">
        <f t="shared" si="7"/>
        <v>8833380</v>
      </c>
      <c r="G48" s="6" t="s">
        <v>195</v>
      </c>
    </row>
    <row r="49" spans="1:7" ht="36">
      <c r="A49" s="19">
        <f t="shared" si="8"/>
        <v>28</v>
      </c>
      <c r="B49" s="5" t="s">
        <v>63</v>
      </c>
      <c r="C49" s="19">
        <v>461.5</v>
      </c>
      <c r="D49" s="19">
        <v>461.5</v>
      </c>
      <c r="E49" s="19">
        <v>34600</v>
      </c>
      <c r="F49" s="19">
        <f t="shared" si="7"/>
        <v>15967900</v>
      </c>
      <c r="G49" s="6" t="s">
        <v>195</v>
      </c>
    </row>
    <row r="50" spans="1:7" ht="15.75">
      <c r="A50" s="19"/>
      <c r="B50" s="5" t="s">
        <v>103</v>
      </c>
      <c r="C50" s="19">
        <f>SUM(C46:C49)</f>
        <v>1314.4</v>
      </c>
      <c r="D50" s="19">
        <f t="shared" ref="D50:F50" si="9">SUM(D46:D49)</f>
        <v>1052.3</v>
      </c>
      <c r="E50" s="19">
        <v>34600</v>
      </c>
      <c r="F50" s="19">
        <f t="shared" si="9"/>
        <v>36409580</v>
      </c>
      <c r="G50" s="19"/>
    </row>
    <row r="51" spans="1:7" ht="15.75">
      <c r="A51" s="72" t="s">
        <v>49</v>
      </c>
      <c r="B51" s="72"/>
      <c r="C51" s="72"/>
      <c r="D51" s="72"/>
      <c r="E51" s="72"/>
      <c r="F51" s="72"/>
      <c r="G51" s="72"/>
    </row>
    <row r="52" spans="1:7" ht="48">
      <c r="A52" s="19">
        <f>A49+1</f>
        <v>29</v>
      </c>
      <c r="B52" s="5" t="s">
        <v>51</v>
      </c>
      <c r="C52" s="19">
        <v>611.65</v>
      </c>
      <c r="D52" s="19">
        <v>194.3</v>
      </c>
      <c r="E52" s="19">
        <v>34600</v>
      </c>
      <c r="F52" s="19">
        <f t="shared" ref="F52:F53" si="10">E52*D52</f>
        <v>6722780</v>
      </c>
      <c r="G52" s="6" t="s">
        <v>196</v>
      </c>
    </row>
    <row r="53" spans="1:7" ht="48">
      <c r="A53" s="19">
        <f>A52+1</f>
        <v>30</v>
      </c>
      <c r="B53" s="7" t="s">
        <v>76</v>
      </c>
      <c r="C53" s="19">
        <v>435.8</v>
      </c>
      <c r="D53" s="19">
        <v>411.5</v>
      </c>
      <c r="E53" s="19">
        <v>34600</v>
      </c>
      <c r="F53" s="19">
        <f t="shared" si="10"/>
        <v>14237900</v>
      </c>
      <c r="G53" s="6" t="s">
        <v>196</v>
      </c>
    </row>
    <row r="54" spans="1:7" ht="15.75">
      <c r="A54" s="19"/>
      <c r="B54" s="5" t="s">
        <v>103</v>
      </c>
      <c r="C54" s="19">
        <f>SUM(C52:C53)</f>
        <v>1047.45</v>
      </c>
      <c r="D54" s="19">
        <f t="shared" ref="D54:F54" si="11">SUM(D52:D53)</f>
        <v>605.79999999999995</v>
      </c>
      <c r="E54" s="19">
        <v>34600</v>
      </c>
      <c r="F54" s="19">
        <f t="shared" si="11"/>
        <v>20960680</v>
      </c>
      <c r="G54" s="19"/>
    </row>
    <row r="55" spans="1:7" ht="15.75">
      <c r="A55" s="72" t="s">
        <v>83</v>
      </c>
      <c r="B55" s="72"/>
      <c r="C55" s="72"/>
      <c r="D55" s="72"/>
      <c r="E55" s="72"/>
      <c r="F55" s="72"/>
      <c r="G55" s="72"/>
    </row>
    <row r="56" spans="1:7" ht="48">
      <c r="A56" s="19">
        <f>A53+1</f>
        <v>31</v>
      </c>
      <c r="B56" s="5" t="s">
        <v>84</v>
      </c>
      <c r="C56" s="19">
        <v>182.5</v>
      </c>
      <c r="D56" s="19">
        <v>182.5</v>
      </c>
      <c r="E56" s="19">
        <v>34600</v>
      </c>
      <c r="F56" s="19">
        <f t="shared" ref="F56" si="12">E56*D56</f>
        <v>6314500</v>
      </c>
      <c r="G56" s="6" t="s">
        <v>198</v>
      </c>
    </row>
    <row r="57" spans="1:7" ht="15.75">
      <c r="B57" s="5" t="s">
        <v>103</v>
      </c>
      <c r="C57" s="19">
        <f>SUM(C56)</f>
        <v>182.5</v>
      </c>
      <c r="D57" s="19">
        <f t="shared" ref="D57:F57" si="13">SUM(D56)</f>
        <v>182.5</v>
      </c>
      <c r="E57" s="19">
        <f t="shared" si="13"/>
        <v>34600</v>
      </c>
      <c r="F57" s="19">
        <f t="shared" si="13"/>
        <v>6314500</v>
      </c>
    </row>
    <row r="58" spans="1:7" ht="15.75">
      <c r="A58" s="19"/>
      <c r="B58" s="5" t="s">
        <v>197</v>
      </c>
      <c r="C58" s="9">
        <f>C57+C54+C50+C44</f>
        <v>6235.85</v>
      </c>
      <c r="D58" s="9">
        <f t="shared" ref="D58:F58" si="14">D57+D54+D50+D44</f>
        <v>5487.6</v>
      </c>
      <c r="E58" s="9">
        <v>34600</v>
      </c>
      <c r="F58" s="9">
        <f t="shared" si="14"/>
        <v>189870960</v>
      </c>
      <c r="G58" s="19"/>
    </row>
    <row r="59" spans="1:7" ht="15.75">
      <c r="A59" s="72" t="s">
        <v>190</v>
      </c>
      <c r="B59" s="72"/>
      <c r="C59" s="72"/>
      <c r="D59" s="72"/>
      <c r="E59" s="72"/>
      <c r="F59" s="72"/>
      <c r="G59" s="72"/>
    </row>
    <row r="60" spans="1:7" ht="15.75">
      <c r="A60" s="72" t="s">
        <v>9</v>
      </c>
      <c r="B60" s="72"/>
      <c r="C60" s="72"/>
      <c r="D60" s="72"/>
      <c r="E60" s="72"/>
      <c r="F60" s="72"/>
      <c r="G60" s="72"/>
    </row>
    <row r="61" spans="1:7" ht="36">
      <c r="A61" s="19">
        <f>A56+1</f>
        <v>32</v>
      </c>
      <c r="B61" s="5" t="s">
        <v>171</v>
      </c>
      <c r="C61" s="19">
        <v>3632.9</v>
      </c>
      <c r="D61" s="19">
        <v>3632.9</v>
      </c>
      <c r="E61" s="19">
        <v>34600</v>
      </c>
      <c r="F61" s="19">
        <f t="shared" ref="F61" si="15">E61*D61</f>
        <v>125698340</v>
      </c>
      <c r="G61" s="6" t="s">
        <v>193</v>
      </c>
    </row>
    <row r="62" spans="1:7" ht="15.75">
      <c r="A62" s="19"/>
      <c r="B62" s="5" t="s">
        <v>103</v>
      </c>
      <c r="C62" s="19">
        <f>SUM(C61)</f>
        <v>3632.9</v>
      </c>
      <c r="D62" s="19">
        <f t="shared" ref="D62:F62" si="16">SUM(D61)</f>
        <v>3632.9</v>
      </c>
      <c r="E62" s="19">
        <f t="shared" si="16"/>
        <v>34600</v>
      </c>
      <c r="F62" s="19">
        <f t="shared" si="16"/>
        <v>125698340</v>
      </c>
      <c r="G62" s="19"/>
    </row>
    <row r="63" spans="1:7" ht="15.75">
      <c r="A63" s="72" t="s">
        <v>43</v>
      </c>
      <c r="B63" s="72"/>
      <c r="C63" s="72"/>
      <c r="D63" s="72"/>
      <c r="E63" s="72"/>
      <c r="F63" s="72"/>
      <c r="G63" s="72"/>
    </row>
    <row r="64" spans="1:7" ht="36">
      <c r="A64" s="19">
        <f>A61+1</f>
        <v>33</v>
      </c>
      <c r="B64" s="5" t="s">
        <v>178</v>
      </c>
      <c r="C64" s="19">
        <v>153.9</v>
      </c>
      <c r="D64" s="19">
        <v>153.9</v>
      </c>
      <c r="E64" s="19">
        <v>34600</v>
      </c>
      <c r="F64" s="19">
        <f t="shared" ref="F64:F68" si="17">E64*D64</f>
        <v>5324940</v>
      </c>
      <c r="G64" s="6" t="s">
        <v>195</v>
      </c>
    </row>
    <row r="65" spans="1:7" ht="36">
      <c r="A65" s="19">
        <f>A64+1</f>
        <v>34</v>
      </c>
      <c r="B65" s="5" t="s">
        <v>179</v>
      </c>
      <c r="C65" s="19">
        <v>170.4</v>
      </c>
      <c r="D65" s="19">
        <v>170.4</v>
      </c>
      <c r="E65" s="19">
        <v>34600</v>
      </c>
      <c r="F65" s="19">
        <f t="shared" si="17"/>
        <v>5895840</v>
      </c>
      <c r="G65" s="6" t="s">
        <v>195</v>
      </c>
    </row>
    <row r="66" spans="1:7" ht="36">
      <c r="A66" s="19">
        <f t="shared" ref="A66:A68" si="18">A65+1</f>
        <v>35</v>
      </c>
      <c r="B66" s="5" t="s">
        <v>180</v>
      </c>
      <c r="C66" s="19">
        <v>234.4</v>
      </c>
      <c r="D66" s="19">
        <v>172.4</v>
      </c>
      <c r="E66" s="19">
        <v>34600</v>
      </c>
      <c r="F66" s="19">
        <f t="shared" si="17"/>
        <v>5965040</v>
      </c>
      <c r="G66" s="6" t="s">
        <v>195</v>
      </c>
    </row>
    <row r="67" spans="1:7" ht="36">
      <c r="A67" s="19">
        <f t="shared" si="18"/>
        <v>36</v>
      </c>
      <c r="B67" s="5" t="s">
        <v>181</v>
      </c>
      <c r="C67" s="19">
        <v>94.7</v>
      </c>
      <c r="D67" s="19">
        <v>94.7</v>
      </c>
      <c r="E67" s="19">
        <v>34600</v>
      </c>
      <c r="F67" s="19">
        <f t="shared" si="17"/>
        <v>3276620</v>
      </c>
      <c r="G67" s="6" t="s">
        <v>195</v>
      </c>
    </row>
    <row r="68" spans="1:7" ht="36">
      <c r="A68" s="19">
        <f t="shared" si="18"/>
        <v>37</v>
      </c>
      <c r="B68" s="5" t="s">
        <v>67</v>
      </c>
      <c r="C68" s="19">
        <v>214.7</v>
      </c>
      <c r="D68" s="19">
        <v>185.7</v>
      </c>
      <c r="E68" s="19">
        <v>34600</v>
      </c>
      <c r="F68" s="19">
        <f t="shared" si="17"/>
        <v>6425220</v>
      </c>
      <c r="G68" s="6" t="s">
        <v>195</v>
      </c>
    </row>
    <row r="69" spans="1:7" ht="15.75">
      <c r="A69" s="19"/>
      <c r="B69" s="5" t="s">
        <v>103</v>
      </c>
      <c r="C69" s="19">
        <f>SUM(C64:C68)</f>
        <v>868.10000000000014</v>
      </c>
      <c r="D69" s="19">
        <f t="shared" ref="D69:F69" si="19">SUM(D64:D68)</f>
        <v>777.10000000000014</v>
      </c>
      <c r="E69" s="19">
        <v>34600</v>
      </c>
      <c r="F69" s="19">
        <f t="shared" si="19"/>
        <v>26887660</v>
      </c>
      <c r="G69" s="19"/>
    </row>
    <row r="70" spans="1:7" ht="15.75">
      <c r="A70" s="72" t="s">
        <v>49</v>
      </c>
      <c r="B70" s="72"/>
      <c r="C70" s="72"/>
      <c r="D70" s="72"/>
      <c r="E70" s="72"/>
      <c r="F70" s="72"/>
      <c r="G70" s="72"/>
    </row>
    <row r="71" spans="1:7" ht="48">
      <c r="A71" s="19">
        <f>A68+1</f>
        <v>38</v>
      </c>
      <c r="B71" s="5" t="s">
        <v>52</v>
      </c>
      <c r="C71" s="19">
        <v>211.8</v>
      </c>
      <c r="D71" s="19">
        <v>211.8</v>
      </c>
      <c r="E71" s="19">
        <v>34600</v>
      </c>
      <c r="F71" s="19">
        <f t="shared" ref="F71:F72" si="20">E71*D71</f>
        <v>7328280</v>
      </c>
      <c r="G71" s="6" t="s">
        <v>196</v>
      </c>
    </row>
    <row r="72" spans="1:7" ht="48">
      <c r="A72" s="19">
        <f>A71+1</f>
        <v>39</v>
      </c>
      <c r="B72" s="5" t="s">
        <v>54</v>
      </c>
      <c r="C72" s="19">
        <v>159.80000000000001</v>
      </c>
      <c r="D72" s="19">
        <v>159.80000000000001</v>
      </c>
      <c r="E72" s="19">
        <v>34600</v>
      </c>
      <c r="F72" s="19">
        <f t="shared" si="20"/>
        <v>5529080</v>
      </c>
      <c r="G72" s="6" t="s">
        <v>196</v>
      </c>
    </row>
    <row r="73" spans="1:7" ht="15.75">
      <c r="A73" s="19"/>
      <c r="B73" s="5" t="s">
        <v>103</v>
      </c>
      <c r="C73" s="19">
        <f>SUM(C71:C72)</f>
        <v>371.6</v>
      </c>
      <c r="D73" s="19">
        <f t="shared" ref="D73:F73" si="21">SUM(D71:D72)</f>
        <v>371.6</v>
      </c>
      <c r="E73" s="19">
        <v>34600</v>
      </c>
      <c r="F73" s="19">
        <f t="shared" si="21"/>
        <v>12857360</v>
      </c>
      <c r="G73" s="19"/>
    </row>
    <row r="74" spans="1:7" ht="15.75">
      <c r="A74" s="72" t="s">
        <v>77</v>
      </c>
      <c r="B74" s="72"/>
      <c r="C74" s="72"/>
      <c r="D74" s="72"/>
      <c r="E74" s="72"/>
      <c r="F74" s="72"/>
      <c r="G74" s="72"/>
    </row>
    <row r="75" spans="1:7" ht="36">
      <c r="A75" s="19">
        <f>A72+1</f>
        <v>40</v>
      </c>
      <c r="B75" s="5" t="s">
        <v>78</v>
      </c>
      <c r="C75" s="19">
        <v>426.3</v>
      </c>
      <c r="D75" s="19">
        <v>272.2</v>
      </c>
      <c r="E75" s="19">
        <v>34600</v>
      </c>
      <c r="F75" s="19">
        <f t="shared" ref="F75:F78" si="22">E75*D75</f>
        <v>9418120</v>
      </c>
      <c r="G75" s="6" t="s">
        <v>199</v>
      </c>
    </row>
    <row r="76" spans="1:7" ht="36">
      <c r="A76" s="19">
        <f>A75+1</f>
        <v>41</v>
      </c>
      <c r="B76" s="5" t="s">
        <v>79</v>
      </c>
      <c r="C76" s="19">
        <v>106.8</v>
      </c>
      <c r="D76" s="19">
        <v>106.8</v>
      </c>
      <c r="E76" s="19">
        <v>34600</v>
      </c>
      <c r="F76" s="19">
        <f t="shared" si="22"/>
        <v>3695280</v>
      </c>
      <c r="G76" s="6" t="s">
        <v>199</v>
      </c>
    </row>
    <row r="77" spans="1:7" ht="36">
      <c r="A77" s="19">
        <f t="shared" ref="A77:A78" si="23">A76+1</f>
        <v>42</v>
      </c>
      <c r="B77" s="5" t="s">
        <v>80</v>
      </c>
      <c r="C77" s="19">
        <v>93.9</v>
      </c>
      <c r="D77" s="19">
        <v>93.9</v>
      </c>
      <c r="E77" s="19">
        <v>34600</v>
      </c>
      <c r="F77" s="19">
        <f t="shared" si="22"/>
        <v>3248940</v>
      </c>
      <c r="G77" s="6" t="s">
        <v>199</v>
      </c>
    </row>
    <row r="78" spans="1:7" ht="36">
      <c r="A78" s="19">
        <f t="shared" si="23"/>
        <v>43</v>
      </c>
      <c r="B78" s="5" t="s">
        <v>81</v>
      </c>
      <c r="C78" s="19">
        <v>72.900000000000006</v>
      </c>
      <c r="D78" s="19">
        <v>72.900000000000006</v>
      </c>
      <c r="E78" s="19">
        <v>34600</v>
      </c>
      <c r="F78" s="19">
        <f t="shared" si="22"/>
        <v>2522340</v>
      </c>
      <c r="G78" s="6" t="s">
        <v>199</v>
      </c>
    </row>
    <row r="79" spans="1:7" ht="15.75">
      <c r="A79" s="19"/>
      <c r="B79" s="5" t="s">
        <v>103</v>
      </c>
      <c r="C79" s="19">
        <f>SUM(C75:C78)</f>
        <v>699.9</v>
      </c>
      <c r="D79" s="19">
        <f t="shared" ref="D79:F79" si="24">SUM(D75:D78)</f>
        <v>545.79999999999995</v>
      </c>
      <c r="E79" s="19">
        <v>34600</v>
      </c>
      <c r="F79" s="19">
        <f t="shared" si="24"/>
        <v>18884680</v>
      </c>
      <c r="G79" s="19"/>
    </row>
    <row r="80" spans="1:7" ht="15.75">
      <c r="A80" s="72" t="s">
        <v>83</v>
      </c>
      <c r="B80" s="72"/>
      <c r="C80" s="72"/>
      <c r="D80" s="72"/>
      <c r="E80" s="72"/>
      <c r="F80" s="72"/>
      <c r="G80" s="72"/>
    </row>
    <row r="81" spans="1:7" ht="48">
      <c r="A81" s="19">
        <f>A78+1</f>
        <v>44</v>
      </c>
      <c r="B81" s="5" t="s">
        <v>85</v>
      </c>
      <c r="C81" s="19">
        <v>301.60000000000002</v>
      </c>
      <c r="D81" s="19">
        <v>301.60000000000002</v>
      </c>
      <c r="E81" s="19">
        <v>34600</v>
      </c>
      <c r="F81" s="19">
        <f t="shared" ref="F81" si="25">E81*D81</f>
        <v>10435360</v>
      </c>
      <c r="G81" s="6" t="s">
        <v>198</v>
      </c>
    </row>
    <row r="82" spans="1:7" ht="15.75">
      <c r="A82" s="19"/>
      <c r="B82" s="5" t="s">
        <v>103</v>
      </c>
      <c r="C82" s="19">
        <f>SUM(C81)</f>
        <v>301.60000000000002</v>
      </c>
      <c r="D82" s="19">
        <f t="shared" ref="D82:F82" si="26">SUM(D81)</f>
        <v>301.60000000000002</v>
      </c>
      <c r="E82" s="19">
        <v>34600</v>
      </c>
      <c r="F82" s="19">
        <f t="shared" si="26"/>
        <v>10435360</v>
      </c>
      <c r="G82" s="6"/>
    </row>
    <row r="83" spans="1:7" ht="15.75">
      <c r="A83" s="72" t="s">
        <v>88</v>
      </c>
      <c r="B83" s="72"/>
      <c r="C83" s="72"/>
      <c r="D83" s="72"/>
      <c r="E83" s="72"/>
      <c r="F83" s="72"/>
      <c r="G83" s="72"/>
    </row>
    <row r="84" spans="1:7" ht="48">
      <c r="A84" s="10">
        <f>A81+1</f>
        <v>45</v>
      </c>
      <c r="B84" s="5" t="s">
        <v>182</v>
      </c>
      <c r="C84" s="19">
        <v>288.2</v>
      </c>
      <c r="D84" s="19">
        <v>288.2</v>
      </c>
      <c r="E84" s="19">
        <v>34600</v>
      </c>
      <c r="F84" s="19">
        <f t="shared" ref="F84:F85" si="27">E84*D84</f>
        <v>9971720</v>
      </c>
      <c r="G84" s="6" t="s">
        <v>194</v>
      </c>
    </row>
    <row r="85" spans="1:7" ht="48">
      <c r="A85" s="10">
        <f>A84+1</f>
        <v>46</v>
      </c>
      <c r="B85" s="5" t="s">
        <v>183</v>
      </c>
      <c r="C85" s="19">
        <v>276.8</v>
      </c>
      <c r="D85" s="19">
        <v>276.8</v>
      </c>
      <c r="E85" s="19">
        <v>34600</v>
      </c>
      <c r="F85" s="19">
        <f t="shared" si="27"/>
        <v>9577280</v>
      </c>
      <c r="G85" s="6" t="s">
        <v>194</v>
      </c>
    </row>
    <row r="86" spans="1:7" ht="15.75">
      <c r="A86" s="10"/>
      <c r="B86" s="5" t="s">
        <v>103</v>
      </c>
      <c r="C86" s="19">
        <f>SUM(C84:C85)</f>
        <v>565</v>
      </c>
      <c r="D86" s="19">
        <f t="shared" ref="D86:F86" si="28">SUM(D84:D85)</f>
        <v>565</v>
      </c>
      <c r="E86" s="19">
        <v>34600</v>
      </c>
      <c r="F86" s="19">
        <f t="shared" si="28"/>
        <v>19549000</v>
      </c>
      <c r="G86" s="19"/>
    </row>
    <row r="87" spans="1:7" ht="15.75">
      <c r="B87" s="5" t="s">
        <v>200</v>
      </c>
      <c r="C87" s="9">
        <f>C86+C82+C79+C73+C69+C62</f>
        <v>6439.1</v>
      </c>
      <c r="D87" s="9">
        <f t="shared" ref="D87:F87" si="29">D86+D82+D79+D73+D69+D62</f>
        <v>6194</v>
      </c>
      <c r="E87" s="19">
        <v>34600</v>
      </c>
      <c r="F87" s="9">
        <f t="shared" si="29"/>
        <v>214312400</v>
      </c>
      <c r="G87" s="11"/>
    </row>
    <row r="88" spans="1:7" ht="15.75">
      <c r="A88" s="72" t="s">
        <v>201</v>
      </c>
      <c r="B88" s="72"/>
      <c r="C88" s="72"/>
      <c r="D88" s="72"/>
      <c r="E88" s="72"/>
      <c r="F88" s="72"/>
      <c r="G88" s="72"/>
    </row>
    <row r="89" spans="1:7" ht="15.75">
      <c r="A89" s="59" t="s">
        <v>9</v>
      </c>
      <c r="B89" s="62"/>
      <c r="C89" s="62"/>
      <c r="D89" s="62"/>
      <c r="E89" s="62"/>
      <c r="F89" s="62"/>
      <c r="G89" s="63"/>
    </row>
    <row r="90" spans="1:7" ht="36">
      <c r="A90" s="19">
        <f>A85+1</f>
        <v>47</v>
      </c>
      <c r="B90" s="5" t="s">
        <v>164</v>
      </c>
      <c r="C90" s="19">
        <v>191.8</v>
      </c>
      <c r="D90" s="19">
        <v>135.19999999999999</v>
      </c>
      <c r="E90" s="19">
        <v>34600</v>
      </c>
      <c r="F90" s="19">
        <f t="shared" ref="F90:F97" si="30">E90*D90</f>
        <v>4677920</v>
      </c>
      <c r="G90" s="6" t="s">
        <v>193</v>
      </c>
    </row>
    <row r="91" spans="1:7" ht="36">
      <c r="A91" s="19">
        <f>A90+1</f>
        <v>48</v>
      </c>
      <c r="B91" s="5" t="s">
        <v>166</v>
      </c>
      <c r="C91" s="19">
        <v>155</v>
      </c>
      <c r="D91" s="19">
        <v>102.5</v>
      </c>
      <c r="E91" s="19">
        <v>34600</v>
      </c>
      <c r="F91" s="19">
        <f t="shared" si="30"/>
        <v>3546500</v>
      </c>
      <c r="G91" s="6" t="s">
        <v>193</v>
      </c>
    </row>
    <row r="92" spans="1:7" ht="36">
      <c r="A92" s="19">
        <f t="shared" ref="A92:A97" si="31">A91+1</f>
        <v>49</v>
      </c>
      <c r="B92" s="5" t="s">
        <v>167</v>
      </c>
      <c r="C92" s="19">
        <v>422</v>
      </c>
      <c r="D92" s="19">
        <v>287.3</v>
      </c>
      <c r="E92" s="19">
        <v>34600</v>
      </c>
      <c r="F92" s="19">
        <f t="shared" si="30"/>
        <v>9940580</v>
      </c>
      <c r="G92" s="6" t="s">
        <v>193</v>
      </c>
    </row>
    <row r="93" spans="1:7" ht="36">
      <c r="A93" s="19">
        <f t="shared" si="31"/>
        <v>50</v>
      </c>
      <c r="B93" s="5" t="s">
        <v>18</v>
      </c>
      <c r="C93" s="19">
        <v>51.3</v>
      </c>
      <c r="D93" s="19">
        <v>26.1</v>
      </c>
      <c r="E93" s="19">
        <v>34600</v>
      </c>
      <c r="F93" s="19">
        <f t="shared" si="30"/>
        <v>903060</v>
      </c>
      <c r="G93" s="6" t="s">
        <v>193</v>
      </c>
    </row>
    <row r="94" spans="1:7" ht="36">
      <c r="A94" s="19">
        <f t="shared" si="31"/>
        <v>51</v>
      </c>
      <c r="B94" s="5" t="s">
        <v>168</v>
      </c>
      <c r="C94" s="19">
        <v>359.8</v>
      </c>
      <c r="D94" s="19">
        <v>218.2</v>
      </c>
      <c r="E94" s="19">
        <v>34600</v>
      </c>
      <c r="F94" s="19">
        <f t="shared" si="30"/>
        <v>7549720</v>
      </c>
      <c r="G94" s="6" t="s">
        <v>193</v>
      </c>
    </row>
    <row r="95" spans="1:7" ht="36">
      <c r="A95" s="19">
        <f t="shared" si="31"/>
        <v>52</v>
      </c>
      <c r="B95" s="5" t="s">
        <v>38</v>
      </c>
      <c r="C95" s="19">
        <v>428.2</v>
      </c>
      <c r="D95" s="19">
        <v>290.7</v>
      </c>
      <c r="E95" s="19">
        <v>34600</v>
      </c>
      <c r="F95" s="19">
        <f t="shared" si="30"/>
        <v>10058220</v>
      </c>
      <c r="G95" s="6" t="s">
        <v>193</v>
      </c>
    </row>
    <row r="96" spans="1:7" ht="36">
      <c r="A96" s="19">
        <f t="shared" si="31"/>
        <v>53</v>
      </c>
      <c r="B96" s="5" t="s">
        <v>39</v>
      </c>
      <c r="C96" s="19">
        <v>277.5</v>
      </c>
      <c r="D96" s="19">
        <v>210.5</v>
      </c>
      <c r="E96" s="19">
        <v>34600</v>
      </c>
      <c r="F96" s="19">
        <f t="shared" si="30"/>
        <v>7283300</v>
      </c>
      <c r="G96" s="6" t="s">
        <v>193</v>
      </c>
    </row>
    <row r="97" spans="1:7" ht="36">
      <c r="A97" s="19">
        <f t="shared" si="31"/>
        <v>54</v>
      </c>
      <c r="B97" s="5" t="s">
        <v>40</v>
      </c>
      <c r="C97" s="19">
        <v>143.4</v>
      </c>
      <c r="D97" s="19">
        <v>94.2</v>
      </c>
      <c r="E97" s="19">
        <v>34600</v>
      </c>
      <c r="F97" s="19">
        <f t="shared" si="30"/>
        <v>3259320</v>
      </c>
      <c r="G97" s="6" t="s">
        <v>193</v>
      </c>
    </row>
    <row r="98" spans="1:7" ht="15.75">
      <c r="B98" s="5" t="s">
        <v>103</v>
      </c>
      <c r="C98" s="19">
        <f>SUM(C90:C97)</f>
        <v>2029</v>
      </c>
      <c r="D98" s="19">
        <f t="shared" ref="D98:F98" si="32">SUM(D90:D97)</f>
        <v>1364.7</v>
      </c>
      <c r="E98" s="19">
        <v>34600</v>
      </c>
      <c r="F98" s="19">
        <f t="shared" si="32"/>
        <v>47218620</v>
      </c>
      <c r="G98" s="19"/>
    </row>
    <row r="99" spans="1:7" ht="15.75">
      <c r="A99" s="59" t="s">
        <v>43</v>
      </c>
      <c r="B99" s="62"/>
      <c r="C99" s="62"/>
      <c r="D99" s="62"/>
      <c r="E99" s="62"/>
      <c r="F99" s="62"/>
      <c r="G99" s="63"/>
    </row>
    <row r="100" spans="1:7" ht="36">
      <c r="A100" s="19">
        <f>A97+1</f>
        <v>55</v>
      </c>
      <c r="B100" s="5" t="s">
        <v>184</v>
      </c>
      <c r="C100" s="7">
        <v>1068.9000000000001</v>
      </c>
      <c r="D100" s="19">
        <v>1024.0999999999999</v>
      </c>
      <c r="E100" s="19">
        <v>34600</v>
      </c>
      <c r="F100" s="19">
        <f t="shared" ref="F100:F102" si="33">E100*D100</f>
        <v>35433860</v>
      </c>
      <c r="G100" s="6" t="s">
        <v>195</v>
      </c>
    </row>
    <row r="101" spans="1:7" ht="36">
      <c r="A101" s="19">
        <f>A100+1</f>
        <v>56</v>
      </c>
      <c r="B101" s="5" t="s">
        <v>185</v>
      </c>
      <c r="C101" s="19">
        <v>267.8</v>
      </c>
      <c r="D101" s="19">
        <v>214</v>
      </c>
      <c r="E101" s="19">
        <v>34600</v>
      </c>
      <c r="F101" s="19">
        <f t="shared" si="33"/>
        <v>7404400</v>
      </c>
      <c r="G101" s="6" t="s">
        <v>195</v>
      </c>
    </row>
    <row r="102" spans="1:7" ht="36">
      <c r="A102" s="7">
        <f>A101+1</f>
        <v>57</v>
      </c>
      <c r="B102" s="5" t="s">
        <v>186</v>
      </c>
      <c r="C102" s="19">
        <v>367.5</v>
      </c>
      <c r="D102" s="19">
        <v>337.1</v>
      </c>
      <c r="E102" s="19">
        <v>34600</v>
      </c>
      <c r="F102" s="19">
        <f t="shared" si="33"/>
        <v>11663660</v>
      </c>
      <c r="G102" s="6" t="s">
        <v>195</v>
      </c>
    </row>
    <row r="103" spans="1:7" ht="15.75">
      <c r="A103" s="19"/>
      <c r="B103" s="5" t="s">
        <v>103</v>
      </c>
      <c r="C103" s="19">
        <f>SUM(C100:C102)</f>
        <v>1704.2</v>
      </c>
      <c r="D103" s="19">
        <f t="shared" ref="D103:F103" si="34">SUM(D100:D102)</f>
        <v>1575.1999999999998</v>
      </c>
      <c r="E103" s="19">
        <v>34600</v>
      </c>
      <c r="F103" s="19">
        <f t="shared" si="34"/>
        <v>54501920</v>
      </c>
      <c r="G103" s="12"/>
    </row>
    <row r="104" spans="1:7" ht="15.75">
      <c r="A104" s="72" t="s">
        <v>49</v>
      </c>
      <c r="B104" s="72"/>
      <c r="C104" s="72"/>
      <c r="D104" s="72"/>
      <c r="E104" s="72"/>
      <c r="F104" s="72"/>
      <c r="G104" s="72"/>
    </row>
    <row r="105" spans="1:7" ht="48">
      <c r="A105" s="7">
        <f>A102+1</f>
        <v>58</v>
      </c>
      <c r="B105" s="5" t="s">
        <v>187</v>
      </c>
      <c r="C105" s="19">
        <v>739.7</v>
      </c>
      <c r="D105" s="19">
        <v>539</v>
      </c>
      <c r="E105" s="19">
        <v>34600</v>
      </c>
      <c r="F105" s="19">
        <f t="shared" ref="F105" si="35">E105*D105</f>
        <v>18649400</v>
      </c>
      <c r="G105" s="6" t="s">
        <v>196</v>
      </c>
    </row>
    <row r="106" spans="1:7" ht="15.75">
      <c r="A106" s="19"/>
      <c r="B106" s="5" t="s">
        <v>103</v>
      </c>
      <c r="C106" s="19">
        <f>C105</f>
        <v>739.7</v>
      </c>
      <c r="D106" s="19">
        <f t="shared" ref="D106:F106" si="36">D105</f>
        <v>539</v>
      </c>
      <c r="E106" s="19">
        <v>34600</v>
      </c>
      <c r="F106" s="19">
        <f t="shared" si="36"/>
        <v>18649400</v>
      </c>
      <c r="G106" s="19"/>
    </row>
    <row r="107" spans="1:7" ht="15.75">
      <c r="A107" s="59" t="s">
        <v>83</v>
      </c>
      <c r="B107" s="62"/>
      <c r="C107" s="62"/>
      <c r="D107" s="62"/>
      <c r="E107" s="62"/>
      <c r="F107" s="62"/>
      <c r="G107" s="63"/>
    </row>
    <row r="108" spans="1:7" ht="48">
      <c r="A108" s="19">
        <f>A105+1</f>
        <v>59</v>
      </c>
      <c r="B108" s="5" t="s">
        <v>86</v>
      </c>
      <c r="C108" s="19">
        <v>740.9</v>
      </c>
      <c r="D108" s="19">
        <v>495.1</v>
      </c>
      <c r="E108" s="19">
        <v>34600</v>
      </c>
      <c r="F108" s="19">
        <f t="shared" ref="F108" si="37">E108*D108</f>
        <v>17130460</v>
      </c>
      <c r="G108" s="6" t="s">
        <v>198</v>
      </c>
    </row>
    <row r="109" spans="1:7" ht="15.75">
      <c r="A109" s="19"/>
      <c r="B109" s="5" t="s">
        <v>103</v>
      </c>
      <c r="C109" s="19">
        <f>SUM(C108)</f>
        <v>740.9</v>
      </c>
      <c r="D109" s="19">
        <f t="shared" ref="D109:F109" si="38">SUM(D108)</f>
        <v>495.1</v>
      </c>
      <c r="E109" s="19">
        <v>34600</v>
      </c>
      <c r="F109" s="19">
        <f t="shared" si="38"/>
        <v>17130460</v>
      </c>
      <c r="G109" s="19"/>
    </row>
    <row r="110" spans="1:7" ht="15.75">
      <c r="A110" s="59" t="s">
        <v>88</v>
      </c>
      <c r="B110" s="62"/>
      <c r="C110" s="62"/>
      <c r="D110" s="62"/>
      <c r="E110" s="62"/>
      <c r="F110" s="62"/>
      <c r="G110" s="63"/>
    </row>
    <row r="111" spans="1:7" ht="48">
      <c r="A111" s="19">
        <f>A108+1</f>
        <v>60</v>
      </c>
      <c r="B111" s="5" t="s">
        <v>188</v>
      </c>
      <c r="C111" s="19">
        <v>675</v>
      </c>
      <c r="D111" s="19">
        <v>599.1</v>
      </c>
      <c r="E111" s="19">
        <v>34600</v>
      </c>
      <c r="F111" s="19">
        <f t="shared" ref="F111" si="39">E111*D111</f>
        <v>20728860</v>
      </c>
      <c r="G111" s="6" t="s">
        <v>194</v>
      </c>
    </row>
    <row r="112" spans="1:7" ht="15.75">
      <c r="A112" s="19"/>
      <c r="B112" s="5" t="s">
        <v>103</v>
      </c>
      <c r="C112" s="19">
        <f>SUM(C111)</f>
        <v>675</v>
      </c>
      <c r="D112" s="19">
        <f t="shared" ref="D112:F112" si="40">SUM(D111)</f>
        <v>599.1</v>
      </c>
      <c r="E112" s="19">
        <v>34600</v>
      </c>
      <c r="F112" s="19">
        <f t="shared" si="40"/>
        <v>20728860</v>
      </c>
      <c r="G112" s="19"/>
    </row>
    <row r="113" spans="1:7" ht="15.75">
      <c r="B113" s="5" t="s">
        <v>202</v>
      </c>
      <c r="C113" s="9">
        <f>C112+C109+C106+C103+C98</f>
        <v>5888.8</v>
      </c>
      <c r="D113" s="9">
        <f t="shared" ref="D113:F113" si="41">D112+D109+D106+D103+D98</f>
        <v>4573.0999999999995</v>
      </c>
      <c r="E113" s="19">
        <v>34600</v>
      </c>
      <c r="F113" s="9">
        <f t="shared" si="41"/>
        <v>158229260</v>
      </c>
    </row>
    <row r="114" spans="1:7" ht="15.75">
      <c r="A114" s="72" t="s">
        <v>203</v>
      </c>
      <c r="B114" s="72"/>
      <c r="C114" s="72"/>
      <c r="D114" s="72"/>
      <c r="E114" s="72"/>
      <c r="F114" s="72"/>
      <c r="G114" s="72"/>
    </row>
    <row r="115" spans="1:7" ht="15.75">
      <c r="A115" s="59" t="s">
        <v>49</v>
      </c>
      <c r="B115" s="62"/>
      <c r="C115" s="62"/>
      <c r="D115" s="62"/>
      <c r="E115" s="62"/>
      <c r="F115" s="62"/>
      <c r="G115" s="63"/>
    </row>
    <row r="116" spans="1:7" ht="48">
      <c r="A116" s="19">
        <f>A111+1</f>
        <v>61</v>
      </c>
      <c r="B116" s="5" t="s">
        <v>56</v>
      </c>
      <c r="C116" s="19">
        <v>508.6</v>
      </c>
      <c r="D116" s="19">
        <v>338.6</v>
      </c>
      <c r="E116" s="19">
        <v>34600</v>
      </c>
      <c r="F116" s="19">
        <f t="shared" ref="F116:F117" si="42">E116*D116</f>
        <v>11715560</v>
      </c>
      <c r="G116" s="6" t="s">
        <v>196</v>
      </c>
    </row>
    <row r="117" spans="1:7" ht="48">
      <c r="A117" s="19">
        <v>62</v>
      </c>
      <c r="B117" s="5" t="s">
        <v>57</v>
      </c>
      <c r="C117" s="19">
        <v>724.9</v>
      </c>
      <c r="D117" s="19">
        <v>490.6</v>
      </c>
      <c r="E117" s="19">
        <v>34600</v>
      </c>
      <c r="F117" s="19">
        <f t="shared" si="42"/>
        <v>16974760</v>
      </c>
      <c r="G117" s="6" t="s">
        <v>196</v>
      </c>
    </row>
    <row r="118" spans="1:7" ht="15.75">
      <c r="B118" s="5" t="s">
        <v>103</v>
      </c>
      <c r="C118" s="13">
        <f>SUM(C116:C117)</f>
        <v>1233.5</v>
      </c>
      <c r="D118" s="13">
        <f t="shared" ref="D118:F118" si="43">SUM(D116:D117)</f>
        <v>829.2</v>
      </c>
      <c r="E118" s="13">
        <v>46500</v>
      </c>
      <c r="F118" s="13">
        <f t="shared" si="43"/>
        <v>28690320</v>
      </c>
    </row>
    <row r="119" spans="1:7" ht="15.75">
      <c r="A119" s="72" t="s">
        <v>77</v>
      </c>
      <c r="B119" s="72"/>
      <c r="C119" s="72"/>
      <c r="D119" s="72"/>
      <c r="E119" s="72"/>
      <c r="F119" s="72"/>
      <c r="G119" s="72"/>
    </row>
    <row r="120" spans="1:7" ht="36">
      <c r="A120" s="19">
        <v>63</v>
      </c>
      <c r="B120" s="5" t="s">
        <v>82</v>
      </c>
      <c r="C120" s="19">
        <v>585.1</v>
      </c>
      <c r="D120" s="19">
        <v>367</v>
      </c>
      <c r="E120" s="19">
        <v>34600</v>
      </c>
      <c r="F120" s="19">
        <f t="shared" ref="F120" si="44">E120*D120</f>
        <v>12698200</v>
      </c>
      <c r="G120" s="6" t="s">
        <v>199</v>
      </c>
    </row>
    <row r="121" spans="1:7" ht="15.75">
      <c r="A121" s="19"/>
      <c r="B121" s="5" t="s">
        <v>103</v>
      </c>
      <c r="C121" s="19">
        <f>SUM(C120)</f>
        <v>585.1</v>
      </c>
      <c r="D121" s="19">
        <f t="shared" ref="D121:F121" si="45">SUM(D120)</f>
        <v>367</v>
      </c>
      <c r="E121" s="19">
        <v>34600</v>
      </c>
      <c r="F121" s="19">
        <f t="shared" si="45"/>
        <v>12698200</v>
      </c>
      <c r="G121" s="19"/>
    </row>
    <row r="122" spans="1:7" ht="15.75">
      <c r="A122" s="20"/>
      <c r="B122" s="5" t="s">
        <v>204</v>
      </c>
      <c r="C122" s="19">
        <f>C121+C118</f>
        <v>1818.6</v>
      </c>
      <c r="D122" s="19">
        <f t="shared" ref="D122:F122" si="46">D121+D118</f>
        <v>1196.2</v>
      </c>
      <c r="E122" s="19">
        <v>34600</v>
      </c>
      <c r="F122" s="19">
        <f t="shared" si="46"/>
        <v>41388520</v>
      </c>
      <c r="G122" s="19"/>
    </row>
    <row r="123" spans="1:7" ht="15.75">
      <c r="A123" s="72" t="s">
        <v>158</v>
      </c>
      <c r="B123" s="72"/>
      <c r="C123" s="72"/>
      <c r="D123" s="72"/>
      <c r="E123" s="72"/>
      <c r="F123" s="72"/>
      <c r="G123" s="72"/>
    </row>
    <row r="124" spans="1:7" ht="15.75">
      <c r="A124" s="59" t="s">
        <v>9</v>
      </c>
      <c r="B124" s="62"/>
      <c r="C124" s="62"/>
      <c r="D124" s="62"/>
      <c r="E124" s="62"/>
      <c r="F124" s="62"/>
      <c r="G124" s="63"/>
    </row>
    <row r="125" spans="1:7" ht="15.75">
      <c r="A125" s="19">
        <f>A120+1</f>
        <v>64</v>
      </c>
      <c r="B125" s="5" t="s">
        <v>98</v>
      </c>
      <c r="C125" s="19">
        <v>372.5</v>
      </c>
      <c r="D125" s="19">
        <v>247.7</v>
      </c>
      <c r="E125" s="19">
        <v>46500</v>
      </c>
      <c r="F125" s="19">
        <f t="shared" ref="F125:F153" si="47">E125*D125</f>
        <v>11518050</v>
      </c>
      <c r="G125" s="6" t="s">
        <v>99</v>
      </c>
    </row>
    <row r="126" spans="1:7" ht="15.75">
      <c r="A126" s="19">
        <f>A125+1</f>
        <v>65</v>
      </c>
      <c r="B126" s="5" t="s">
        <v>100</v>
      </c>
      <c r="C126" s="19">
        <v>135</v>
      </c>
      <c r="D126" s="19">
        <v>81.5</v>
      </c>
      <c r="E126" s="19">
        <v>46500</v>
      </c>
      <c r="F126" s="19">
        <f t="shared" si="47"/>
        <v>3789750</v>
      </c>
      <c r="G126" s="6" t="s">
        <v>99</v>
      </c>
    </row>
    <row r="127" spans="1:7" ht="31.5">
      <c r="A127" s="19">
        <f t="shared" ref="A127:A153" si="48">A126+1</f>
        <v>66</v>
      </c>
      <c r="B127" s="5" t="s">
        <v>101</v>
      </c>
      <c r="C127" s="19">
        <v>124</v>
      </c>
      <c r="D127" s="19">
        <v>86.4</v>
      </c>
      <c r="E127" s="19">
        <v>46500</v>
      </c>
      <c r="F127" s="19">
        <f t="shared" si="47"/>
        <v>4017600.0000000005</v>
      </c>
      <c r="G127" s="6" t="s">
        <v>161</v>
      </c>
    </row>
    <row r="128" spans="1:7" ht="15.75">
      <c r="A128" s="19">
        <f t="shared" si="48"/>
        <v>67</v>
      </c>
      <c r="B128" s="5" t="s">
        <v>102</v>
      </c>
      <c r="C128" s="19">
        <v>434.4</v>
      </c>
      <c r="D128" s="19">
        <v>296.89999999999998</v>
      </c>
      <c r="E128" s="19">
        <v>46500</v>
      </c>
      <c r="F128" s="19">
        <f t="shared" si="47"/>
        <v>13805849.999999998</v>
      </c>
      <c r="G128" s="6" t="s">
        <v>99</v>
      </c>
    </row>
    <row r="129" spans="1:7" ht="15.75">
      <c r="A129" s="19">
        <f t="shared" si="48"/>
        <v>68</v>
      </c>
      <c r="B129" s="5" t="s">
        <v>104</v>
      </c>
      <c r="C129" s="19">
        <v>279.7</v>
      </c>
      <c r="D129" s="19">
        <v>171</v>
      </c>
      <c r="E129" s="19">
        <v>46500</v>
      </c>
      <c r="F129" s="19">
        <f t="shared" si="47"/>
        <v>7951500</v>
      </c>
      <c r="G129" s="6" t="s">
        <v>99</v>
      </c>
    </row>
    <row r="130" spans="1:7" ht="15.75">
      <c r="A130" s="19">
        <f t="shared" si="48"/>
        <v>69</v>
      </c>
      <c r="B130" s="5" t="s">
        <v>105</v>
      </c>
      <c r="C130" s="19">
        <v>111.9</v>
      </c>
      <c r="D130" s="19">
        <v>61.9</v>
      </c>
      <c r="E130" s="19">
        <v>46500</v>
      </c>
      <c r="F130" s="19">
        <f t="shared" si="47"/>
        <v>2878350</v>
      </c>
      <c r="G130" s="6" t="s">
        <v>99</v>
      </c>
    </row>
    <row r="131" spans="1:7" ht="15.75">
      <c r="A131" s="19">
        <f t="shared" si="48"/>
        <v>70</v>
      </c>
      <c r="B131" s="5" t="s">
        <v>106</v>
      </c>
      <c r="C131" s="19">
        <v>456.3</v>
      </c>
      <c r="D131" s="19">
        <v>333.4</v>
      </c>
      <c r="E131" s="19">
        <v>46500</v>
      </c>
      <c r="F131" s="19">
        <f t="shared" si="47"/>
        <v>15503099.999999998</v>
      </c>
      <c r="G131" s="6" t="s">
        <v>99</v>
      </c>
    </row>
    <row r="132" spans="1:7" ht="15.75">
      <c r="A132" s="19">
        <f t="shared" si="48"/>
        <v>71</v>
      </c>
      <c r="B132" s="5" t="s">
        <v>107</v>
      </c>
      <c r="C132" s="19">
        <v>103</v>
      </c>
      <c r="D132" s="19">
        <v>96.7</v>
      </c>
      <c r="E132" s="19">
        <v>46500</v>
      </c>
      <c r="F132" s="19">
        <f t="shared" si="47"/>
        <v>4496550</v>
      </c>
      <c r="G132" s="6" t="s">
        <v>99</v>
      </c>
    </row>
    <row r="133" spans="1:7" ht="15.75">
      <c r="A133" s="19">
        <f t="shared" si="48"/>
        <v>72</v>
      </c>
      <c r="B133" s="5" t="s">
        <v>112</v>
      </c>
      <c r="C133" s="19">
        <v>912.1</v>
      </c>
      <c r="D133" s="19">
        <v>598.79999999999995</v>
      </c>
      <c r="E133" s="19">
        <v>46500</v>
      </c>
      <c r="F133" s="19">
        <f t="shared" si="47"/>
        <v>27844199.999999996</v>
      </c>
      <c r="G133" s="6" t="s">
        <v>99</v>
      </c>
    </row>
    <row r="134" spans="1:7" ht="15.75">
      <c r="A134" s="19">
        <f t="shared" si="48"/>
        <v>73</v>
      </c>
      <c r="B134" s="5" t="s">
        <v>114</v>
      </c>
      <c r="C134" s="19">
        <v>54.5</v>
      </c>
      <c r="D134" s="19">
        <v>41.1</v>
      </c>
      <c r="E134" s="19">
        <v>46500</v>
      </c>
      <c r="F134" s="19">
        <f t="shared" si="47"/>
        <v>1911150</v>
      </c>
      <c r="G134" s="6" t="s">
        <v>115</v>
      </c>
    </row>
    <row r="135" spans="1:7" ht="15.75">
      <c r="A135" s="19">
        <f t="shared" si="48"/>
        <v>74</v>
      </c>
      <c r="B135" s="5" t="s">
        <v>116</v>
      </c>
      <c r="C135" s="19">
        <v>110.1</v>
      </c>
      <c r="D135" s="19">
        <v>82</v>
      </c>
      <c r="E135" s="19">
        <v>46500</v>
      </c>
      <c r="F135" s="19">
        <f t="shared" si="47"/>
        <v>3813000</v>
      </c>
      <c r="G135" s="6" t="s">
        <v>115</v>
      </c>
    </row>
    <row r="136" spans="1:7" ht="15.75">
      <c r="A136" s="19">
        <f t="shared" si="48"/>
        <v>75</v>
      </c>
      <c r="B136" s="5" t="s">
        <v>118</v>
      </c>
      <c r="C136" s="19">
        <v>97.3</v>
      </c>
      <c r="D136" s="19">
        <v>72.3</v>
      </c>
      <c r="E136" s="19">
        <v>46500</v>
      </c>
      <c r="F136" s="19">
        <f t="shared" si="47"/>
        <v>3361950</v>
      </c>
      <c r="G136" s="6" t="s">
        <v>115</v>
      </c>
    </row>
    <row r="137" spans="1:7" ht="15.75">
      <c r="A137" s="19">
        <f t="shared" si="48"/>
        <v>76</v>
      </c>
      <c r="B137" s="5" t="s">
        <v>119</v>
      </c>
      <c r="C137" s="19">
        <v>199</v>
      </c>
      <c r="D137" s="19">
        <v>142.1</v>
      </c>
      <c r="E137" s="19">
        <v>46500</v>
      </c>
      <c r="F137" s="19">
        <f t="shared" si="47"/>
        <v>6607650</v>
      </c>
      <c r="G137" s="6" t="s">
        <v>115</v>
      </c>
    </row>
    <row r="138" spans="1:7" ht="15.75">
      <c r="A138" s="19">
        <f t="shared" si="48"/>
        <v>77</v>
      </c>
      <c r="B138" s="5" t="s">
        <v>120</v>
      </c>
      <c r="C138" s="19">
        <v>112.6</v>
      </c>
      <c r="D138" s="19">
        <v>85.7</v>
      </c>
      <c r="E138" s="19">
        <v>46500</v>
      </c>
      <c r="F138" s="19">
        <f t="shared" si="47"/>
        <v>3985050</v>
      </c>
      <c r="G138" s="6" t="s">
        <v>115</v>
      </c>
    </row>
    <row r="139" spans="1:7" ht="15.75">
      <c r="A139" s="19">
        <f t="shared" si="48"/>
        <v>78</v>
      </c>
      <c r="B139" s="5" t="s">
        <v>212</v>
      </c>
      <c r="C139" s="19">
        <v>243.3</v>
      </c>
      <c r="D139" s="19">
        <v>135.5</v>
      </c>
      <c r="E139" s="19">
        <v>46500</v>
      </c>
      <c r="F139" s="19">
        <f t="shared" si="47"/>
        <v>6300750</v>
      </c>
      <c r="G139" s="6" t="s">
        <v>221</v>
      </c>
    </row>
    <row r="140" spans="1:7" ht="15.75">
      <c r="A140" s="19">
        <f t="shared" si="48"/>
        <v>79</v>
      </c>
      <c r="B140" s="5" t="s">
        <v>109</v>
      </c>
      <c r="C140" s="19">
        <v>81.099999999999994</v>
      </c>
      <c r="D140" s="19">
        <v>62.5</v>
      </c>
      <c r="E140" s="19">
        <v>46500</v>
      </c>
      <c r="F140" s="19">
        <f t="shared" si="47"/>
        <v>2906250</v>
      </c>
      <c r="G140" s="6" t="s">
        <v>221</v>
      </c>
    </row>
    <row r="141" spans="1:7" ht="15.75">
      <c r="A141" s="19">
        <f t="shared" si="48"/>
        <v>80</v>
      </c>
      <c r="B141" s="5" t="s">
        <v>213</v>
      </c>
      <c r="C141" s="19">
        <v>369.6</v>
      </c>
      <c r="D141" s="19">
        <v>241.2</v>
      </c>
      <c r="E141" s="19">
        <v>46500</v>
      </c>
      <c r="F141" s="19">
        <f t="shared" si="47"/>
        <v>11215800</v>
      </c>
      <c r="G141" s="6" t="s">
        <v>221</v>
      </c>
    </row>
    <row r="142" spans="1:7" ht="15.75">
      <c r="A142" s="19">
        <f t="shared" si="48"/>
        <v>81</v>
      </c>
      <c r="B142" s="5" t="s">
        <v>111</v>
      </c>
      <c r="C142" s="19">
        <v>518.79999999999995</v>
      </c>
      <c r="D142" s="19">
        <v>323.89999999999998</v>
      </c>
      <c r="E142" s="19">
        <v>46500</v>
      </c>
      <c r="F142" s="19">
        <f t="shared" si="47"/>
        <v>15061349.999999998</v>
      </c>
      <c r="G142" s="6" t="s">
        <v>221</v>
      </c>
    </row>
    <row r="143" spans="1:7" ht="15.75">
      <c r="A143" s="19">
        <f t="shared" si="48"/>
        <v>82</v>
      </c>
      <c r="B143" s="5" t="s">
        <v>214</v>
      </c>
      <c r="C143" s="19">
        <v>526.29999999999995</v>
      </c>
      <c r="D143" s="19">
        <v>369.7</v>
      </c>
      <c r="E143" s="19">
        <v>46500</v>
      </c>
      <c r="F143" s="19">
        <f t="shared" si="47"/>
        <v>17191050</v>
      </c>
      <c r="G143" s="6" t="s">
        <v>221</v>
      </c>
    </row>
    <row r="144" spans="1:7" ht="15.75">
      <c r="A144" s="19">
        <f t="shared" si="48"/>
        <v>83</v>
      </c>
      <c r="B144" s="5" t="s">
        <v>215</v>
      </c>
      <c r="C144" s="19">
        <v>691.1</v>
      </c>
      <c r="D144" s="19">
        <v>436.7</v>
      </c>
      <c r="E144" s="19">
        <v>46500</v>
      </c>
      <c r="F144" s="19">
        <f t="shared" si="47"/>
        <v>20306550</v>
      </c>
      <c r="G144" s="6" t="s">
        <v>221</v>
      </c>
    </row>
    <row r="145" spans="1:7" ht="15.75">
      <c r="A145" s="19">
        <f t="shared" si="48"/>
        <v>84</v>
      </c>
      <c r="B145" s="5" t="s">
        <v>117</v>
      </c>
      <c r="C145" s="19">
        <v>1434.3</v>
      </c>
      <c r="D145" s="19">
        <v>966.6</v>
      </c>
      <c r="E145" s="19">
        <v>46500</v>
      </c>
      <c r="F145" s="19">
        <f t="shared" si="47"/>
        <v>44946900</v>
      </c>
      <c r="G145" s="6" t="s">
        <v>221</v>
      </c>
    </row>
    <row r="146" spans="1:7" ht="15.75">
      <c r="A146" s="19">
        <f t="shared" si="48"/>
        <v>85</v>
      </c>
      <c r="B146" s="5" t="s">
        <v>216</v>
      </c>
      <c r="C146" s="19">
        <v>381.5</v>
      </c>
      <c r="D146" s="19">
        <v>249.8</v>
      </c>
      <c r="E146" s="19">
        <v>46500</v>
      </c>
      <c r="F146" s="19">
        <f t="shared" si="47"/>
        <v>11615700</v>
      </c>
      <c r="G146" s="6" t="s">
        <v>221</v>
      </c>
    </row>
    <row r="147" spans="1:7" ht="15.75">
      <c r="A147" s="19">
        <f t="shared" si="48"/>
        <v>86</v>
      </c>
      <c r="B147" s="5" t="s">
        <v>122</v>
      </c>
      <c r="C147" s="19">
        <v>449.7</v>
      </c>
      <c r="D147" s="19">
        <v>327.3</v>
      </c>
      <c r="E147" s="19">
        <v>46500</v>
      </c>
      <c r="F147" s="19">
        <f t="shared" si="47"/>
        <v>15219450</v>
      </c>
      <c r="G147" s="6" t="s">
        <v>221</v>
      </c>
    </row>
    <row r="148" spans="1:7" ht="15.75">
      <c r="A148" s="19">
        <f t="shared" si="48"/>
        <v>87</v>
      </c>
      <c r="B148" s="5" t="s">
        <v>123</v>
      </c>
      <c r="C148" s="19">
        <v>503.7</v>
      </c>
      <c r="D148" s="19">
        <v>330.1</v>
      </c>
      <c r="E148" s="19">
        <v>46500</v>
      </c>
      <c r="F148" s="19">
        <f t="shared" si="47"/>
        <v>15349650.000000002</v>
      </c>
      <c r="G148" s="6" t="s">
        <v>221</v>
      </c>
    </row>
    <row r="149" spans="1:7" ht="15.75">
      <c r="A149" s="19">
        <f t="shared" si="48"/>
        <v>88</v>
      </c>
      <c r="B149" s="5" t="s">
        <v>124</v>
      </c>
      <c r="C149" s="19">
        <v>497.7</v>
      </c>
      <c r="D149" s="19">
        <v>326.89999999999998</v>
      </c>
      <c r="E149" s="19">
        <v>46500</v>
      </c>
      <c r="F149" s="19">
        <f t="shared" si="47"/>
        <v>15200849.999999998</v>
      </c>
      <c r="G149" s="6" t="s">
        <v>221</v>
      </c>
    </row>
    <row r="150" spans="1:7" ht="15.75">
      <c r="A150" s="19">
        <f t="shared" si="48"/>
        <v>89</v>
      </c>
      <c r="B150" s="5" t="s">
        <v>125</v>
      </c>
      <c r="C150" s="19">
        <v>498.9</v>
      </c>
      <c r="D150" s="19">
        <v>322.89999999999998</v>
      </c>
      <c r="E150" s="19">
        <v>46500</v>
      </c>
      <c r="F150" s="19">
        <f t="shared" si="47"/>
        <v>15014849.999999998</v>
      </c>
      <c r="G150" s="6" t="s">
        <v>221</v>
      </c>
    </row>
    <row r="151" spans="1:7" ht="15.75">
      <c r="A151" s="19">
        <f t="shared" si="48"/>
        <v>90</v>
      </c>
      <c r="B151" s="14" t="s">
        <v>260</v>
      </c>
      <c r="C151" s="21">
        <v>167.5</v>
      </c>
      <c r="D151" s="21">
        <v>70.8</v>
      </c>
      <c r="E151" s="19">
        <v>46500</v>
      </c>
      <c r="F151" s="19">
        <f t="shared" si="47"/>
        <v>3292200</v>
      </c>
      <c r="G151" s="6" t="s">
        <v>221</v>
      </c>
    </row>
    <row r="152" spans="1:7" ht="15.75">
      <c r="A152" s="19">
        <f t="shared" si="48"/>
        <v>91</v>
      </c>
      <c r="B152" s="14" t="s">
        <v>261</v>
      </c>
      <c r="C152" s="21">
        <v>379.9</v>
      </c>
      <c r="D152" s="21">
        <v>216.4</v>
      </c>
      <c r="E152" s="19">
        <v>46500</v>
      </c>
      <c r="F152" s="19">
        <f t="shared" si="47"/>
        <v>10062600</v>
      </c>
      <c r="G152" s="6" t="s">
        <v>221</v>
      </c>
    </row>
    <row r="153" spans="1:7" ht="15.75">
      <c r="A153" s="19">
        <f t="shared" si="48"/>
        <v>92</v>
      </c>
      <c r="B153" s="14" t="s">
        <v>262</v>
      </c>
      <c r="C153" s="21">
        <v>219.4</v>
      </c>
      <c r="D153" s="21">
        <v>65.5</v>
      </c>
      <c r="E153" s="19">
        <v>46500</v>
      </c>
      <c r="F153" s="19">
        <f t="shared" si="47"/>
        <v>3045750</v>
      </c>
      <c r="G153" s="6" t="s">
        <v>221</v>
      </c>
    </row>
    <row r="154" spans="1:7" ht="15.75">
      <c r="A154" s="20"/>
      <c r="B154" s="5" t="s">
        <v>103</v>
      </c>
      <c r="C154" s="19">
        <f>SUM(C125:C153)</f>
        <v>10465.200000000003</v>
      </c>
      <c r="D154" s="19">
        <f t="shared" ref="D154:E154" si="49">SUM(D125:D153)</f>
        <v>6843.2999999999993</v>
      </c>
      <c r="E154" s="19">
        <f t="shared" si="49"/>
        <v>1348500</v>
      </c>
      <c r="F154" s="19">
        <f>SUM(F125:F153)</f>
        <v>318213450</v>
      </c>
      <c r="G154" s="19"/>
    </row>
    <row r="155" spans="1:7" ht="15.75">
      <c r="A155" s="20"/>
      <c r="B155" s="5" t="s">
        <v>208</v>
      </c>
      <c r="C155" s="19">
        <f>C154</f>
        <v>10465.200000000003</v>
      </c>
      <c r="D155" s="19">
        <f t="shared" ref="D155:F155" si="50">D154</f>
        <v>6843.2999999999993</v>
      </c>
      <c r="E155" s="19">
        <f t="shared" si="50"/>
        <v>1348500</v>
      </c>
      <c r="F155" s="19">
        <f t="shared" si="50"/>
        <v>318213450</v>
      </c>
      <c r="G155" s="19"/>
    </row>
    <row r="156" spans="1:7" ht="15.75">
      <c r="A156" s="72" t="s">
        <v>126</v>
      </c>
      <c r="B156" s="72"/>
      <c r="C156" s="72"/>
      <c r="D156" s="72"/>
      <c r="E156" s="72"/>
      <c r="F156" s="72"/>
      <c r="G156" s="72"/>
    </row>
    <row r="157" spans="1:7" ht="15.75">
      <c r="A157" s="59" t="s">
        <v>49</v>
      </c>
      <c r="B157" s="62"/>
      <c r="C157" s="62"/>
      <c r="D157" s="62"/>
      <c r="E157" s="62"/>
      <c r="F157" s="62"/>
      <c r="G157" s="63"/>
    </row>
    <row r="158" spans="1:7" ht="48">
      <c r="A158" s="19">
        <f>A153+1</f>
        <v>93</v>
      </c>
      <c r="B158" s="5" t="s">
        <v>55</v>
      </c>
      <c r="C158" s="19">
        <v>487</v>
      </c>
      <c r="D158" s="19">
        <v>351.9</v>
      </c>
      <c r="E158" s="19">
        <v>34600</v>
      </c>
      <c r="F158" s="19">
        <f t="shared" ref="F158:F159" si="51">E158*D158</f>
        <v>12175740</v>
      </c>
      <c r="G158" s="6" t="s">
        <v>196</v>
      </c>
    </row>
    <row r="159" spans="1:7" ht="48">
      <c r="A159" s="19">
        <f>A158+1</f>
        <v>94</v>
      </c>
      <c r="B159" s="5" t="s">
        <v>189</v>
      </c>
      <c r="C159" s="19">
        <v>737.2</v>
      </c>
      <c r="D159" s="19">
        <v>552</v>
      </c>
      <c r="E159" s="19">
        <v>34600</v>
      </c>
      <c r="F159" s="19">
        <f t="shared" si="51"/>
        <v>19099200</v>
      </c>
      <c r="G159" s="6" t="s">
        <v>196</v>
      </c>
    </row>
    <row r="160" spans="1:7" ht="15.75">
      <c r="B160" s="5" t="s">
        <v>103</v>
      </c>
      <c r="C160" s="19">
        <f>SUM(C158:C159)</f>
        <v>1224.2</v>
      </c>
      <c r="D160" s="19">
        <f>SUM(D158:D159)</f>
        <v>903.9</v>
      </c>
      <c r="E160" s="19">
        <v>34600</v>
      </c>
      <c r="F160" s="19">
        <f>SUM(F158:F159)</f>
        <v>31274940</v>
      </c>
      <c r="G160" s="11"/>
    </row>
    <row r="161" spans="1:7" ht="15.75">
      <c r="A161" s="59" t="s">
        <v>9</v>
      </c>
      <c r="B161" s="62"/>
      <c r="C161" s="62"/>
      <c r="D161" s="62"/>
      <c r="E161" s="62"/>
      <c r="F161" s="62"/>
      <c r="G161" s="63"/>
    </row>
    <row r="162" spans="1:7" ht="15.75">
      <c r="A162" s="19">
        <f>A159+1</f>
        <v>95</v>
      </c>
      <c r="B162" s="5" t="s">
        <v>127</v>
      </c>
      <c r="C162" s="19">
        <v>112.8</v>
      </c>
      <c r="D162" s="19">
        <v>89.2</v>
      </c>
      <c r="E162" s="19">
        <v>46500</v>
      </c>
      <c r="F162" s="19">
        <f t="shared" ref="F162:F172" si="52">E162*D162</f>
        <v>4147800</v>
      </c>
      <c r="G162" s="6" t="s">
        <v>115</v>
      </c>
    </row>
    <row r="163" spans="1:7" ht="15.75">
      <c r="A163" s="19">
        <f>A162+1</f>
        <v>96</v>
      </c>
      <c r="B163" s="5" t="s">
        <v>128</v>
      </c>
      <c r="C163" s="19">
        <v>744.7</v>
      </c>
      <c r="D163" s="19">
        <v>571.4</v>
      </c>
      <c r="E163" s="19">
        <v>46500</v>
      </c>
      <c r="F163" s="19">
        <f t="shared" si="52"/>
        <v>26570100</v>
      </c>
      <c r="G163" s="6" t="s">
        <v>115</v>
      </c>
    </row>
    <row r="164" spans="1:7" ht="31.5">
      <c r="A164" s="19">
        <f t="shared" ref="A164:A172" si="53">A163+1</f>
        <v>97</v>
      </c>
      <c r="B164" s="5" t="s">
        <v>129</v>
      </c>
      <c r="C164" s="19">
        <v>139.9</v>
      </c>
      <c r="D164" s="19">
        <v>94.2</v>
      </c>
      <c r="E164" s="19">
        <v>46500</v>
      </c>
      <c r="F164" s="19">
        <f t="shared" si="52"/>
        <v>4380300</v>
      </c>
      <c r="G164" s="6" t="s">
        <v>115</v>
      </c>
    </row>
    <row r="165" spans="1:7" ht="15.75">
      <c r="A165" s="19">
        <f t="shared" si="53"/>
        <v>98</v>
      </c>
      <c r="B165" s="5" t="s">
        <v>130</v>
      </c>
      <c r="C165" s="19">
        <v>370</v>
      </c>
      <c r="D165" s="19">
        <v>242.1</v>
      </c>
      <c r="E165" s="19">
        <v>46500</v>
      </c>
      <c r="F165" s="19">
        <f t="shared" si="52"/>
        <v>11257650</v>
      </c>
      <c r="G165" s="6" t="s">
        <v>221</v>
      </c>
    </row>
    <row r="166" spans="1:7" ht="15.75">
      <c r="A166" s="19">
        <f t="shared" si="53"/>
        <v>99</v>
      </c>
      <c r="B166" s="5" t="s">
        <v>131</v>
      </c>
      <c r="C166" s="19">
        <v>520.5</v>
      </c>
      <c r="D166" s="19">
        <v>327.7</v>
      </c>
      <c r="E166" s="19">
        <v>46500</v>
      </c>
      <c r="F166" s="19">
        <f t="shared" si="52"/>
        <v>15238050</v>
      </c>
      <c r="G166" s="6" t="s">
        <v>221</v>
      </c>
    </row>
    <row r="167" spans="1:7" ht="15.75">
      <c r="A167" s="19">
        <f t="shared" si="53"/>
        <v>100</v>
      </c>
      <c r="B167" s="5" t="s">
        <v>132</v>
      </c>
      <c r="C167" s="19">
        <v>377</v>
      </c>
      <c r="D167" s="19">
        <v>295.39999999999998</v>
      </c>
      <c r="E167" s="19">
        <v>46500</v>
      </c>
      <c r="F167" s="19">
        <f t="shared" si="52"/>
        <v>13736099.999999998</v>
      </c>
      <c r="G167" s="6" t="s">
        <v>221</v>
      </c>
    </row>
    <row r="168" spans="1:7" ht="15.75">
      <c r="A168" s="19">
        <f t="shared" si="53"/>
        <v>101</v>
      </c>
      <c r="B168" s="5" t="s">
        <v>133</v>
      </c>
      <c r="C168" s="19">
        <v>374</v>
      </c>
      <c r="D168" s="19">
        <v>222.7</v>
      </c>
      <c r="E168" s="19">
        <v>46500</v>
      </c>
      <c r="F168" s="19">
        <f t="shared" si="52"/>
        <v>10355550</v>
      </c>
      <c r="G168" s="6" t="s">
        <v>221</v>
      </c>
    </row>
    <row r="169" spans="1:7" ht="15.75">
      <c r="A169" s="19">
        <f t="shared" si="53"/>
        <v>102</v>
      </c>
      <c r="B169" s="5" t="s">
        <v>134</v>
      </c>
      <c r="C169" s="19">
        <v>364.1</v>
      </c>
      <c r="D169" s="19">
        <v>237.7</v>
      </c>
      <c r="E169" s="19">
        <v>46500</v>
      </c>
      <c r="F169" s="19">
        <f t="shared" si="52"/>
        <v>11053050</v>
      </c>
      <c r="G169" s="6" t="s">
        <v>221</v>
      </c>
    </row>
    <row r="170" spans="1:7" ht="15.75">
      <c r="A170" s="19">
        <f t="shared" si="53"/>
        <v>103</v>
      </c>
      <c r="B170" s="5" t="s">
        <v>217</v>
      </c>
      <c r="C170" s="19">
        <v>367.6</v>
      </c>
      <c r="D170" s="19">
        <v>236.6</v>
      </c>
      <c r="E170" s="19">
        <v>46500</v>
      </c>
      <c r="F170" s="19">
        <f t="shared" si="52"/>
        <v>11001900</v>
      </c>
      <c r="G170" s="6" t="s">
        <v>221</v>
      </c>
    </row>
    <row r="171" spans="1:7" ht="15.75">
      <c r="A171" s="19">
        <f t="shared" si="53"/>
        <v>104</v>
      </c>
      <c r="B171" s="5" t="s">
        <v>136</v>
      </c>
      <c r="C171" s="19">
        <v>2147.3000000000002</v>
      </c>
      <c r="D171" s="19">
        <v>1057.0999999999999</v>
      </c>
      <c r="E171" s="19">
        <v>46500</v>
      </c>
      <c r="F171" s="19">
        <f t="shared" si="52"/>
        <v>49155149.999999993</v>
      </c>
      <c r="G171" s="6" t="s">
        <v>221</v>
      </c>
    </row>
    <row r="172" spans="1:7" ht="15.75">
      <c r="A172" s="19">
        <f t="shared" si="53"/>
        <v>105</v>
      </c>
      <c r="B172" s="5" t="s">
        <v>137</v>
      </c>
      <c r="C172" s="19">
        <v>486.9</v>
      </c>
      <c r="D172" s="19">
        <v>342.9</v>
      </c>
      <c r="E172" s="19">
        <v>46500</v>
      </c>
      <c r="F172" s="19">
        <f t="shared" si="52"/>
        <v>15944849.999999998</v>
      </c>
      <c r="G172" s="6" t="s">
        <v>221</v>
      </c>
    </row>
    <row r="173" spans="1:7" ht="15.75">
      <c r="B173" s="5" t="s">
        <v>103</v>
      </c>
      <c r="C173" s="19">
        <f>SUM(C162:C172)</f>
        <v>6004.7999999999993</v>
      </c>
      <c r="D173" s="19">
        <f t="shared" ref="D173:F173" si="54">SUM(D162:D172)</f>
        <v>3717</v>
      </c>
      <c r="E173" s="19">
        <v>46500</v>
      </c>
      <c r="F173" s="19">
        <f t="shared" si="54"/>
        <v>172840500</v>
      </c>
      <c r="G173" s="11"/>
    </row>
    <row r="174" spans="1:7" ht="15.75">
      <c r="B174" s="5" t="s">
        <v>205</v>
      </c>
      <c r="C174" s="19">
        <f>C160+C173</f>
        <v>7228.9999999999991</v>
      </c>
      <c r="D174" s="19">
        <f t="shared" ref="D174" si="55">D160+D173</f>
        <v>4620.8999999999996</v>
      </c>
      <c r="E174" s="19">
        <v>46500</v>
      </c>
      <c r="F174" s="19">
        <f>F160+F173</f>
        <v>204115440</v>
      </c>
      <c r="G174" s="11"/>
    </row>
    <row r="175" spans="1:7" ht="15.75">
      <c r="A175" s="72" t="s">
        <v>138</v>
      </c>
      <c r="B175" s="72"/>
      <c r="C175" s="72"/>
      <c r="D175" s="72"/>
      <c r="E175" s="72"/>
      <c r="F175" s="72"/>
      <c r="G175" s="72"/>
    </row>
    <row r="176" spans="1:7" ht="15.75">
      <c r="A176" s="59" t="s">
        <v>9</v>
      </c>
      <c r="B176" s="62"/>
      <c r="C176" s="62"/>
      <c r="D176" s="62"/>
      <c r="E176" s="62"/>
      <c r="F176" s="62"/>
      <c r="G176" s="63"/>
    </row>
    <row r="177" spans="1:7" ht="15.75">
      <c r="A177" s="15">
        <f>A172+1</f>
        <v>106</v>
      </c>
      <c r="B177" s="7" t="s">
        <v>191</v>
      </c>
      <c r="C177" s="19">
        <v>42.1</v>
      </c>
      <c r="D177" s="19">
        <v>42.1</v>
      </c>
      <c r="E177" s="19">
        <v>46500</v>
      </c>
      <c r="F177" s="19">
        <f t="shared" ref="F177:F188" si="56">E177*D177</f>
        <v>1957650</v>
      </c>
      <c r="G177" s="6" t="s">
        <v>99</v>
      </c>
    </row>
    <row r="178" spans="1:7" ht="15.75">
      <c r="A178" s="15">
        <f>A177+1</f>
        <v>107</v>
      </c>
      <c r="B178" s="14" t="s">
        <v>159</v>
      </c>
      <c r="C178" s="21">
        <v>230.1</v>
      </c>
      <c r="D178" s="21">
        <v>159.1</v>
      </c>
      <c r="E178" s="19">
        <v>46500</v>
      </c>
      <c r="F178" s="19">
        <f t="shared" si="56"/>
        <v>7398150</v>
      </c>
      <c r="G178" s="6" t="s">
        <v>115</v>
      </c>
    </row>
    <row r="179" spans="1:7" ht="15.75">
      <c r="A179" s="15">
        <f t="shared" ref="A179:A188" si="57">A178+1</f>
        <v>108</v>
      </c>
      <c r="B179" s="14" t="s">
        <v>160</v>
      </c>
      <c r="C179" s="21">
        <v>119.3</v>
      </c>
      <c r="D179" s="21">
        <v>85.9</v>
      </c>
      <c r="E179" s="19">
        <v>46500</v>
      </c>
      <c r="F179" s="19">
        <f t="shared" si="56"/>
        <v>3994350.0000000005</v>
      </c>
      <c r="G179" s="6" t="s">
        <v>115</v>
      </c>
    </row>
    <row r="180" spans="1:7" ht="15.75">
      <c r="A180" s="15">
        <f t="shared" si="57"/>
        <v>109</v>
      </c>
      <c r="B180" s="14" t="s">
        <v>146</v>
      </c>
      <c r="C180" s="21">
        <v>173.1</v>
      </c>
      <c r="D180" s="21">
        <v>130.6</v>
      </c>
      <c r="E180" s="19">
        <v>46500</v>
      </c>
      <c r="F180" s="19">
        <f t="shared" si="56"/>
        <v>6072900</v>
      </c>
      <c r="G180" s="6" t="s">
        <v>115</v>
      </c>
    </row>
    <row r="181" spans="1:7" ht="15.75">
      <c r="A181" s="15">
        <f t="shared" si="57"/>
        <v>110</v>
      </c>
      <c r="B181" s="14" t="s">
        <v>147</v>
      </c>
      <c r="C181" s="21">
        <v>161.6</v>
      </c>
      <c r="D181" s="21">
        <v>122.6</v>
      </c>
      <c r="E181" s="19">
        <v>46500</v>
      </c>
      <c r="F181" s="19">
        <f t="shared" si="56"/>
        <v>5700900</v>
      </c>
      <c r="G181" s="6" t="s">
        <v>115</v>
      </c>
    </row>
    <row r="182" spans="1:7" ht="15.75">
      <c r="A182" s="15">
        <f t="shared" si="57"/>
        <v>111</v>
      </c>
      <c r="B182" s="5" t="s">
        <v>139</v>
      </c>
      <c r="C182" s="19">
        <v>513.79999999999995</v>
      </c>
      <c r="D182" s="19">
        <v>335.3</v>
      </c>
      <c r="E182" s="19">
        <v>46500</v>
      </c>
      <c r="F182" s="19">
        <f t="shared" si="56"/>
        <v>15591450</v>
      </c>
      <c r="G182" s="6" t="s">
        <v>221</v>
      </c>
    </row>
    <row r="183" spans="1:7" ht="15.75">
      <c r="A183" s="15">
        <f t="shared" si="57"/>
        <v>112</v>
      </c>
      <c r="B183" s="5" t="s">
        <v>140</v>
      </c>
      <c r="C183" s="19">
        <v>509.6</v>
      </c>
      <c r="D183" s="19">
        <v>332.2</v>
      </c>
      <c r="E183" s="19">
        <v>46500</v>
      </c>
      <c r="F183" s="19">
        <f t="shared" si="56"/>
        <v>15447300</v>
      </c>
      <c r="G183" s="6" t="s">
        <v>221</v>
      </c>
    </row>
    <row r="184" spans="1:7" ht="15.75">
      <c r="A184" s="15">
        <f t="shared" si="57"/>
        <v>113</v>
      </c>
      <c r="B184" s="5" t="s">
        <v>141</v>
      </c>
      <c r="C184" s="19">
        <v>511.6</v>
      </c>
      <c r="D184" s="19">
        <v>332.2</v>
      </c>
      <c r="E184" s="19">
        <v>46500</v>
      </c>
      <c r="F184" s="19">
        <f t="shared" si="56"/>
        <v>15447300</v>
      </c>
      <c r="G184" s="6" t="s">
        <v>221</v>
      </c>
    </row>
    <row r="185" spans="1:7" ht="15.75">
      <c r="A185" s="15">
        <f t="shared" si="57"/>
        <v>114</v>
      </c>
      <c r="B185" s="5" t="s">
        <v>142</v>
      </c>
      <c r="C185" s="19">
        <v>504.1</v>
      </c>
      <c r="D185" s="19">
        <v>337.2</v>
      </c>
      <c r="E185" s="19">
        <v>46500</v>
      </c>
      <c r="F185" s="19">
        <f t="shared" si="56"/>
        <v>15679800</v>
      </c>
      <c r="G185" s="6" t="s">
        <v>221</v>
      </c>
    </row>
    <row r="186" spans="1:7" ht="15.75">
      <c r="A186" s="15">
        <f t="shared" si="57"/>
        <v>115</v>
      </c>
      <c r="B186" s="5" t="s">
        <v>143</v>
      </c>
      <c r="C186" s="19">
        <v>510.1</v>
      </c>
      <c r="D186" s="19">
        <v>331.4</v>
      </c>
      <c r="E186" s="19">
        <v>46500</v>
      </c>
      <c r="F186" s="19">
        <f t="shared" si="56"/>
        <v>15410099.999999998</v>
      </c>
      <c r="G186" s="6" t="s">
        <v>221</v>
      </c>
    </row>
    <row r="187" spans="1:7" ht="15.75">
      <c r="A187" s="15">
        <f t="shared" si="57"/>
        <v>116</v>
      </c>
      <c r="B187" s="5" t="s">
        <v>144</v>
      </c>
      <c r="C187" s="19">
        <v>510.6</v>
      </c>
      <c r="D187" s="19">
        <v>327.60000000000002</v>
      </c>
      <c r="E187" s="19">
        <v>46500</v>
      </c>
      <c r="F187" s="19">
        <f t="shared" si="56"/>
        <v>15233400.000000002</v>
      </c>
      <c r="G187" s="6" t="s">
        <v>221</v>
      </c>
    </row>
    <row r="188" spans="1:7" ht="15.75">
      <c r="A188" s="15">
        <f t="shared" si="57"/>
        <v>117</v>
      </c>
      <c r="B188" s="5" t="s">
        <v>145</v>
      </c>
      <c r="C188" s="19">
        <v>394.4</v>
      </c>
      <c r="D188" s="19">
        <v>226.6</v>
      </c>
      <c r="E188" s="19">
        <v>46500</v>
      </c>
      <c r="F188" s="19">
        <f t="shared" si="56"/>
        <v>10536900</v>
      </c>
      <c r="G188" s="6" t="s">
        <v>221</v>
      </c>
    </row>
    <row r="189" spans="1:7" ht="15.75">
      <c r="A189" s="7"/>
      <c r="B189" s="5" t="s">
        <v>103</v>
      </c>
      <c r="C189" s="19">
        <f t="shared" ref="C189:D189" si="58">SUM(C177:C188)</f>
        <v>4180.3999999999996</v>
      </c>
      <c r="D189" s="19">
        <f t="shared" si="58"/>
        <v>2762.8</v>
      </c>
      <c r="E189" s="19">
        <v>46500</v>
      </c>
      <c r="F189" s="19">
        <f>SUM(F177:F188)</f>
        <v>128470200</v>
      </c>
      <c r="G189" s="11"/>
    </row>
    <row r="190" spans="1:7" ht="15.75">
      <c r="A190" s="7"/>
      <c r="B190" s="5" t="s">
        <v>209</v>
      </c>
      <c r="C190" s="19">
        <f>C189</f>
        <v>4180.3999999999996</v>
      </c>
      <c r="D190" s="19">
        <f t="shared" ref="D190:F190" si="59">D189</f>
        <v>2762.8</v>
      </c>
      <c r="E190" s="19">
        <v>46500</v>
      </c>
      <c r="F190" s="19">
        <f t="shared" si="59"/>
        <v>128470200</v>
      </c>
      <c r="G190" s="11"/>
    </row>
    <row r="191" spans="1:7">
      <c r="A191" s="54" t="s">
        <v>148</v>
      </c>
      <c r="B191" s="54"/>
      <c r="C191" s="54"/>
      <c r="D191" s="54"/>
      <c r="E191" s="54"/>
      <c r="F191" s="54"/>
      <c r="G191" s="54"/>
    </row>
    <row r="192" spans="1:7" ht="15.75">
      <c r="A192" s="59" t="s">
        <v>9</v>
      </c>
      <c r="B192" s="62"/>
      <c r="C192" s="62"/>
      <c r="D192" s="62"/>
      <c r="E192" s="62"/>
      <c r="F192" s="62"/>
      <c r="G192" s="63"/>
    </row>
    <row r="193" spans="1:7" ht="15.75">
      <c r="A193" s="21">
        <f>A188+1</f>
        <v>118</v>
      </c>
      <c r="B193" s="14" t="s">
        <v>149</v>
      </c>
      <c r="C193" s="21">
        <v>289.7</v>
      </c>
      <c r="D193" s="21">
        <v>191.7</v>
      </c>
      <c r="E193" s="19">
        <v>46500</v>
      </c>
      <c r="F193" s="19">
        <f t="shared" ref="F193" si="60">E193*D193</f>
        <v>8914050</v>
      </c>
      <c r="G193" s="6" t="s">
        <v>115</v>
      </c>
    </row>
    <row r="194" spans="1:7">
      <c r="A194" s="21"/>
      <c r="B194" s="14" t="s">
        <v>103</v>
      </c>
      <c r="C194" s="21">
        <f>SUM(C193)</f>
        <v>289.7</v>
      </c>
      <c r="D194" s="21">
        <f t="shared" ref="D194:F194" si="61">SUM(D193)</f>
        <v>191.7</v>
      </c>
      <c r="E194" s="21">
        <f t="shared" si="61"/>
        <v>46500</v>
      </c>
      <c r="F194" s="21">
        <f t="shared" si="61"/>
        <v>8914050</v>
      </c>
      <c r="G194" s="21"/>
    </row>
    <row r="195" spans="1:7" ht="15.75">
      <c r="A195" s="21"/>
      <c r="B195" s="5" t="s">
        <v>210</v>
      </c>
      <c r="C195" s="21">
        <f>C194</f>
        <v>289.7</v>
      </c>
      <c r="D195" s="21">
        <f t="shared" ref="D195:F195" si="62">D194</f>
        <v>191.7</v>
      </c>
      <c r="E195" s="21">
        <f t="shared" si="62"/>
        <v>46500</v>
      </c>
      <c r="F195" s="21">
        <f t="shared" si="62"/>
        <v>8914050</v>
      </c>
      <c r="G195" s="21"/>
    </row>
    <row r="196" spans="1:7">
      <c r="A196" s="54" t="s">
        <v>150</v>
      </c>
      <c r="B196" s="54"/>
      <c r="C196" s="54"/>
      <c r="D196" s="54"/>
      <c r="E196" s="54"/>
      <c r="F196" s="54"/>
      <c r="G196" s="54"/>
    </row>
    <row r="197" spans="1:7" ht="15.75">
      <c r="A197" s="16">
        <f>A193+1</f>
        <v>119</v>
      </c>
      <c r="B197" s="14" t="s">
        <v>151</v>
      </c>
      <c r="C197" s="21">
        <v>165.72</v>
      </c>
      <c r="D197" s="21">
        <v>145.30000000000001</v>
      </c>
      <c r="E197" s="19">
        <v>46500</v>
      </c>
      <c r="F197" s="19">
        <f t="shared" ref="F197" si="63">E197*D197</f>
        <v>6756450.0000000009</v>
      </c>
      <c r="G197" s="6" t="s">
        <v>152</v>
      </c>
    </row>
    <row r="198" spans="1:7">
      <c r="A198" s="21"/>
      <c r="B198" s="14" t="s">
        <v>103</v>
      </c>
      <c r="C198" s="21">
        <f>SUM(C197)</f>
        <v>165.72</v>
      </c>
      <c r="D198" s="21">
        <f t="shared" ref="D198:F198" si="64">SUM(D197)</f>
        <v>145.30000000000001</v>
      </c>
      <c r="E198" s="21">
        <f t="shared" si="64"/>
        <v>46500</v>
      </c>
      <c r="F198" s="21">
        <f t="shared" si="64"/>
        <v>6756450.0000000009</v>
      </c>
      <c r="G198" s="21"/>
    </row>
    <row r="199" spans="1:7" ht="15.75">
      <c r="A199" s="14"/>
      <c r="B199" s="5" t="s">
        <v>211</v>
      </c>
      <c r="C199" s="21">
        <f>C198</f>
        <v>165.72</v>
      </c>
      <c r="D199" s="21">
        <f t="shared" ref="D199:F200" si="65">D198</f>
        <v>145.30000000000001</v>
      </c>
      <c r="E199" s="21">
        <f t="shared" si="65"/>
        <v>46500</v>
      </c>
      <c r="F199" s="21">
        <f t="shared" si="65"/>
        <v>6756450.0000000009</v>
      </c>
      <c r="G199" s="21"/>
    </row>
    <row r="200" spans="1:7" ht="15.75">
      <c r="A200" s="7"/>
      <c r="B200" s="5" t="s">
        <v>230</v>
      </c>
      <c r="C200" s="19">
        <f>C174+C122+C113+C87+C58+C40+C199+C195+C190+C155</f>
        <v>49947.070000000007</v>
      </c>
      <c r="D200" s="19">
        <f>D174+D122+D113+D87+D58+D40+D199+D195+D190+D155</f>
        <v>38984.439999999995</v>
      </c>
      <c r="E200" s="21">
        <f t="shared" si="65"/>
        <v>46500</v>
      </c>
      <c r="F200" s="17">
        <f>F174+F122+F113+F87+F58+F40+F199+F195+F190+F155</f>
        <v>1491795400</v>
      </c>
      <c r="G200" s="11"/>
    </row>
    <row r="202" spans="1:7">
      <c r="F202" s="8">
        <f>F139+F140+F141+F142+F143+F144+F145+F146+F147+F148+F149+F150+F165+F166+F167+F168+F169+F170+F171+F172+F182+F183+F184+F185+F186+F187+F188+F151+F152+F153</f>
        <v>447818250</v>
      </c>
      <c r="G202" s="8" t="s">
        <v>258</v>
      </c>
    </row>
    <row r="203" spans="1:7">
      <c r="F203" s="35">
        <f>F200-F202</f>
        <v>1043977150</v>
      </c>
      <c r="G203" s="8" t="s">
        <v>259</v>
      </c>
    </row>
  </sheetData>
  <mergeCells count="42">
    <mergeCell ref="A11:G11"/>
    <mergeCell ref="A34:G34"/>
    <mergeCell ref="A37:G37"/>
    <mergeCell ref="A41:G41"/>
    <mergeCell ref="C7:D8"/>
    <mergeCell ref="E7:E8"/>
    <mergeCell ref="F7:F8"/>
    <mergeCell ref="G7:G8"/>
    <mergeCell ref="A10:G10"/>
    <mergeCell ref="B2:G3"/>
    <mergeCell ref="A89:G89"/>
    <mergeCell ref="A45:G45"/>
    <mergeCell ref="A51:G51"/>
    <mergeCell ref="A55:G55"/>
    <mergeCell ref="A59:G59"/>
    <mergeCell ref="A60:G60"/>
    <mergeCell ref="A63:G63"/>
    <mergeCell ref="A70:G70"/>
    <mergeCell ref="A74:G74"/>
    <mergeCell ref="A80:G80"/>
    <mergeCell ref="A83:G83"/>
    <mergeCell ref="A88:G88"/>
    <mergeCell ref="A42:G42"/>
    <mergeCell ref="A7:A9"/>
    <mergeCell ref="B7:B9"/>
    <mergeCell ref="A161:G161"/>
    <mergeCell ref="A99:G99"/>
    <mergeCell ref="A104:G104"/>
    <mergeCell ref="A107:G107"/>
    <mergeCell ref="A110:G110"/>
    <mergeCell ref="A114:G114"/>
    <mergeCell ref="A115:G115"/>
    <mergeCell ref="A119:G119"/>
    <mergeCell ref="A123:G123"/>
    <mergeCell ref="A124:G124"/>
    <mergeCell ref="A156:G156"/>
    <mergeCell ref="A157:G157"/>
    <mergeCell ref="A175:G175"/>
    <mergeCell ref="A176:G176"/>
    <mergeCell ref="A191:G191"/>
    <mergeCell ref="A192:G192"/>
    <mergeCell ref="A196:G196"/>
  </mergeCells>
  <pageMargins left="1.0236220472440944" right="0.19685039370078741" top="0.43307086614173229" bottom="0.27559055118110237" header="0.31496062992125984" footer="0.31496062992125984"/>
  <pageSetup paperSize="9" scale="5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Q25"/>
  <sheetViews>
    <sheetView tabSelected="1" topLeftCell="C1" workbookViewId="0">
      <selection activeCell="K2" sqref="K2:Q3"/>
    </sheetView>
  </sheetViews>
  <sheetFormatPr defaultRowHeight="15"/>
  <cols>
    <col min="1" max="1" width="9.140625" style="8"/>
    <col min="2" max="2" width="24.7109375" style="8" customWidth="1"/>
    <col min="3" max="3" width="9.5703125" style="8" bestFit="1" customWidth="1"/>
    <col min="4" max="4" width="9.140625" style="8"/>
    <col min="5" max="5" width="25.140625" style="8" customWidth="1"/>
    <col min="6" max="6" width="9.140625" style="8"/>
    <col min="7" max="7" width="9.7109375" style="8" customWidth="1"/>
    <col min="8" max="10" width="10" style="8" bestFit="1" customWidth="1"/>
    <col min="11" max="11" width="8.5703125" style="8" customWidth="1"/>
    <col min="12" max="12" width="8.28515625" style="8" customWidth="1"/>
    <col min="13" max="14" width="10" style="8" bestFit="1" customWidth="1"/>
    <col min="15" max="15" width="7.7109375" style="8" customWidth="1"/>
    <col min="16" max="16" width="8.5703125" style="8" customWidth="1"/>
    <col min="17" max="17" width="8.85546875" style="8" customWidth="1"/>
    <col min="18" max="16384" width="9.140625" style="8"/>
  </cols>
  <sheetData>
    <row r="1" spans="1:17" ht="24.75" customHeight="1">
      <c r="Q1" s="25" t="s">
        <v>253</v>
      </c>
    </row>
    <row r="2" spans="1:17" ht="73.5" customHeight="1">
      <c r="K2" s="84" t="s">
        <v>263</v>
      </c>
      <c r="L2" s="84"/>
      <c r="M2" s="84"/>
      <c r="N2" s="84"/>
      <c r="O2" s="84"/>
      <c r="P2" s="84"/>
      <c r="Q2" s="84"/>
    </row>
    <row r="3" spans="1:17" ht="46.5" customHeight="1">
      <c r="K3" s="84"/>
      <c r="L3" s="84"/>
      <c r="M3" s="84"/>
      <c r="N3" s="84"/>
      <c r="O3" s="84"/>
      <c r="P3" s="84"/>
      <c r="Q3" s="84"/>
    </row>
    <row r="4" spans="1:17" ht="15.75">
      <c r="B4" s="36" t="s">
        <v>252</v>
      </c>
    </row>
    <row r="6" spans="1:17" ht="45" customHeight="1">
      <c r="A6" s="80" t="s">
        <v>231</v>
      </c>
      <c r="B6" s="80" t="s">
        <v>232</v>
      </c>
      <c r="C6" s="80" t="s">
        <v>233</v>
      </c>
      <c r="D6" s="80"/>
      <c r="E6" s="80" t="s">
        <v>234</v>
      </c>
      <c r="F6" s="80" t="s">
        <v>235</v>
      </c>
      <c r="G6" s="80" t="s">
        <v>236</v>
      </c>
      <c r="H6" s="82" t="s">
        <v>237</v>
      </c>
      <c r="I6" s="82"/>
      <c r="J6" s="82"/>
      <c r="K6" s="82"/>
      <c r="L6" s="82"/>
      <c r="M6" s="82"/>
      <c r="N6" s="82"/>
      <c r="O6" s="82"/>
      <c r="P6" s="82"/>
      <c r="Q6" s="82"/>
    </row>
    <row r="7" spans="1:17">
      <c r="A7" s="80"/>
      <c r="B7" s="80"/>
      <c r="C7" s="37" t="s">
        <v>238</v>
      </c>
      <c r="D7" s="80" t="s">
        <v>239</v>
      </c>
      <c r="E7" s="80"/>
      <c r="F7" s="80"/>
      <c r="G7" s="80"/>
      <c r="H7" s="80" t="s">
        <v>12</v>
      </c>
      <c r="I7" s="80" t="s">
        <v>44</v>
      </c>
      <c r="J7" s="80" t="s">
        <v>53</v>
      </c>
      <c r="K7" s="80" t="s">
        <v>47</v>
      </c>
      <c r="L7" s="80">
        <v>2016</v>
      </c>
      <c r="M7" s="80" t="s">
        <v>254</v>
      </c>
      <c r="N7" s="80">
        <v>2017</v>
      </c>
      <c r="O7" s="80">
        <v>2018</v>
      </c>
      <c r="P7" s="80">
        <v>2019</v>
      </c>
      <c r="Q7" s="80">
        <v>2020</v>
      </c>
    </row>
    <row r="8" spans="1:17" ht="33.75">
      <c r="A8" s="80"/>
      <c r="B8" s="80"/>
      <c r="C8" s="37" t="s">
        <v>257</v>
      </c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</row>
    <row r="9" spans="1:17">
      <c r="A9" s="37">
        <v>1</v>
      </c>
      <c r="B9" s="37">
        <v>2</v>
      </c>
      <c r="C9" s="37">
        <v>3</v>
      </c>
      <c r="D9" s="37">
        <v>4</v>
      </c>
      <c r="E9" s="37">
        <v>5</v>
      </c>
      <c r="F9" s="37">
        <v>6</v>
      </c>
      <c r="G9" s="37">
        <v>7</v>
      </c>
      <c r="H9" s="37">
        <v>8</v>
      </c>
      <c r="I9" s="37">
        <v>9</v>
      </c>
      <c r="J9" s="37">
        <v>10</v>
      </c>
      <c r="K9" s="37">
        <v>11</v>
      </c>
      <c r="L9" s="37">
        <v>12</v>
      </c>
      <c r="M9" s="37">
        <v>13</v>
      </c>
      <c r="N9" s="37">
        <v>14</v>
      </c>
      <c r="O9" s="37">
        <v>15</v>
      </c>
      <c r="P9" s="37">
        <v>16</v>
      </c>
      <c r="Q9" s="37">
        <v>17</v>
      </c>
    </row>
    <row r="10" spans="1:17" ht="67.5">
      <c r="A10" s="37" t="s">
        <v>10</v>
      </c>
      <c r="B10" s="38" t="s">
        <v>240</v>
      </c>
      <c r="C10" s="80">
        <v>1043977150</v>
      </c>
      <c r="D10" s="80">
        <v>447818250</v>
      </c>
      <c r="E10" s="39" t="s">
        <v>241</v>
      </c>
      <c r="F10" s="37" t="s">
        <v>242</v>
      </c>
      <c r="G10" s="37">
        <v>177616</v>
      </c>
      <c r="H10" s="37"/>
      <c r="I10" s="37"/>
      <c r="J10" s="37"/>
      <c r="K10" s="37"/>
      <c r="L10" s="37"/>
      <c r="M10" s="37"/>
      <c r="N10" s="37"/>
      <c r="O10" s="37"/>
      <c r="P10" s="37"/>
      <c r="Q10" s="37"/>
    </row>
    <row r="11" spans="1:17">
      <c r="A11" s="37"/>
      <c r="B11" s="37"/>
      <c r="C11" s="80"/>
      <c r="D11" s="80"/>
      <c r="E11" s="81" t="s">
        <v>255</v>
      </c>
      <c r="F11" s="40" t="s">
        <v>243</v>
      </c>
      <c r="G11" s="37">
        <v>5704000.2000000002</v>
      </c>
      <c r="H11" s="37">
        <v>5929000</v>
      </c>
      <c r="I11" s="37">
        <v>6159000</v>
      </c>
      <c r="J11" s="37">
        <v>6394000</v>
      </c>
      <c r="K11" s="37"/>
      <c r="L11" s="37"/>
      <c r="M11" s="37"/>
      <c r="N11" s="37"/>
      <c r="O11" s="37"/>
      <c r="P11" s="37"/>
      <c r="Q11" s="37"/>
    </row>
    <row r="12" spans="1:17">
      <c r="A12" s="37"/>
      <c r="B12" s="37"/>
      <c r="C12" s="80"/>
      <c r="D12" s="80"/>
      <c r="E12" s="81"/>
      <c r="F12" s="40" t="s">
        <v>243</v>
      </c>
      <c r="G12" s="37">
        <v>49947</v>
      </c>
      <c r="H12" s="37">
        <v>42712</v>
      </c>
      <c r="I12" s="37">
        <v>36476.5</v>
      </c>
      <c r="J12" s="37">
        <v>30037</v>
      </c>
      <c r="K12" s="37">
        <v>24148.6</v>
      </c>
      <c r="L12" s="37">
        <v>22330</v>
      </c>
      <c r="M12" s="37">
        <v>11864</v>
      </c>
      <c r="N12" s="37">
        <v>4635</v>
      </c>
      <c r="O12" s="37">
        <v>455.42</v>
      </c>
      <c r="P12" s="37">
        <v>165.7</v>
      </c>
      <c r="Q12" s="37" t="s">
        <v>244</v>
      </c>
    </row>
    <row r="13" spans="1:17">
      <c r="A13" s="37"/>
      <c r="B13" s="37"/>
      <c r="C13" s="80"/>
      <c r="D13" s="80"/>
      <c r="E13" s="81"/>
      <c r="F13" s="40" t="s">
        <v>245</v>
      </c>
      <c r="G13" s="41">
        <f>G12*100/G11</f>
        <v>0.87564863689871542</v>
      </c>
      <c r="H13" s="41">
        <f>H12*100/H11</f>
        <v>0.72039129701467364</v>
      </c>
      <c r="I13" s="41">
        <f>I12*100/I11</f>
        <v>0.59224711803864261</v>
      </c>
      <c r="J13" s="41">
        <f>J12*100/J11</f>
        <v>0.46976853299968718</v>
      </c>
      <c r="K13" s="37"/>
      <c r="L13" s="37"/>
      <c r="M13" s="37"/>
      <c r="N13" s="37"/>
      <c r="O13" s="37"/>
      <c r="P13" s="37"/>
      <c r="Q13" s="37"/>
    </row>
    <row r="14" spans="1:17">
      <c r="A14" s="37"/>
      <c r="B14" s="37"/>
      <c r="C14" s="80"/>
      <c r="D14" s="80"/>
      <c r="E14" s="81" t="s">
        <v>246</v>
      </c>
      <c r="F14" s="40" t="s">
        <v>243</v>
      </c>
      <c r="G14" s="37">
        <f>G12</f>
        <v>49947</v>
      </c>
      <c r="H14" s="37">
        <v>7234.7</v>
      </c>
      <c r="I14" s="37">
        <v>6235.8</v>
      </c>
      <c r="J14" s="37">
        <v>6439.1</v>
      </c>
      <c r="K14" s="37">
        <v>5888.8</v>
      </c>
      <c r="L14" s="37">
        <v>1818.6</v>
      </c>
      <c r="M14" s="37">
        <v>10465</v>
      </c>
      <c r="N14" s="37">
        <v>7229</v>
      </c>
      <c r="O14" s="37">
        <v>4180.3999999999996</v>
      </c>
      <c r="P14" s="37">
        <v>289.7</v>
      </c>
      <c r="Q14" s="37">
        <v>165.7</v>
      </c>
    </row>
    <row r="15" spans="1:17">
      <c r="A15" s="80"/>
      <c r="B15" s="80"/>
      <c r="C15" s="80"/>
      <c r="D15" s="80"/>
      <c r="E15" s="81"/>
      <c r="F15" s="82" t="s">
        <v>245</v>
      </c>
      <c r="G15" s="80"/>
      <c r="H15" s="83">
        <f>H14*100/G14</f>
        <v>14.484753839069414</v>
      </c>
      <c r="I15" s="80">
        <v>27.3</v>
      </c>
      <c r="J15" s="80">
        <v>40.5</v>
      </c>
      <c r="K15" s="80">
        <v>52.5</v>
      </c>
      <c r="L15" s="80">
        <v>56.1</v>
      </c>
      <c r="M15" s="80">
        <v>75.900000000000006</v>
      </c>
      <c r="N15" s="80">
        <v>90.6</v>
      </c>
      <c r="O15" s="80">
        <v>99.1</v>
      </c>
      <c r="P15" s="80">
        <v>99.7</v>
      </c>
      <c r="Q15" s="80">
        <v>100</v>
      </c>
    </row>
    <row r="16" spans="1:17">
      <c r="A16" s="80"/>
      <c r="B16" s="80"/>
      <c r="C16" s="80"/>
      <c r="D16" s="80"/>
      <c r="E16" s="81"/>
      <c r="F16" s="82"/>
      <c r="G16" s="80"/>
      <c r="H16" s="83"/>
      <c r="I16" s="80"/>
      <c r="J16" s="80"/>
      <c r="K16" s="80"/>
      <c r="L16" s="80"/>
      <c r="M16" s="80"/>
      <c r="N16" s="80"/>
      <c r="O16" s="80"/>
      <c r="P16" s="80"/>
      <c r="Q16" s="80"/>
    </row>
    <row r="17" spans="1:17">
      <c r="A17" s="37"/>
      <c r="B17" s="37"/>
      <c r="C17" s="80"/>
      <c r="D17" s="80"/>
      <c r="E17" s="81" t="s">
        <v>247</v>
      </c>
      <c r="F17" s="40" t="s">
        <v>242</v>
      </c>
      <c r="G17" s="37">
        <v>2765</v>
      </c>
      <c r="H17" s="37">
        <v>2320</v>
      </c>
      <c r="I17" s="37">
        <v>1990</v>
      </c>
      <c r="J17" s="37">
        <v>1610</v>
      </c>
      <c r="K17" s="37">
        <v>1362</v>
      </c>
      <c r="L17" s="37">
        <v>1266</v>
      </c>
      <c r="M17" s="37">
        <v>664</v>
      </c>
      <c r="N17" s="37">
        <v>222</v>
      </c>
      <c r="O17" s="37">
        <v>14</v>
      </c>
      <c r="P17" s="37">
        <v>8</v>
      </c>
      <c r="Q17" s="37" t="s">
        <v>244</v>
      </c>
    </row>
    <row r="18" spans="1:17" ht="20.25" customHeight="1">
      <c r="A18" s="37"/>
      <c r="B18" s="37"/>
      <c r="C18" s="80"/>
      <c r="D18" s="80"/>
      <c r="E18" s="81"/>
      <c r="F18" s="40" t="s">
        <v>245</v>
      </c>
      <c r="G18" s="37">
        <v>100</v>
      </c>
      <c r="H18" s="42">
        <f>H17*100/G17</f>
        <v>83.905967450271248</v>
      </c>
      <c r="I18" s="42">
        <f>I17*100/H17</f>
        <v>85.775862068965523</v>
      </c>
      <c r="J18" s="42">
        <f>J17*100/G17</f>
        <v>58.22784810126582</v>
      </c>
      <c r="K18" s="42">
        <f>K17*100/G17</f>
        <v>49.258589511754067</v>
      </c>
      <c r="L18" s="42">
        <f>L17*100/G17</f>
        <v>45.78661844484629</v>
      </c>
      <c r="M18" s="42">
        <f>M17*100/G17</f>
        <v>24.014466546112114</v>
      </c>
      <c r="N18" s="42">
        <f>N17*100/G17</f>
        <v>8.0289330922242321</v>
      </c>
      <c r="O18" s="42">
        <f>O17*100/G17</f>
        <v>0.50632911392405067</v>
      </c>
      <c r="P18" s="42">
        <f>P17*100/G17</f>
        <v>0.28933092224231466</v>
      </c>
      <c r="Q18" s="37"/>
    </row>
    <row r="19" spans="1:17" ht="56.25">
      <c r="A19" s="37"/>
      <c r="B19" s="39"/>
      <c r="C19" s="80"/>
      <c r="D19" s="80"/>
      <c r="E19" s="39" t="s">
        <v>256</v>
      </c>
      <c r="F19" s="37" t="s">
        <v>245</v>
      </c>
      <c r="G19" s="42">
        <f>G17*100/G10</f>
        <v>1.5567291235023872</v>
      </c>
      <c r="H19" s="42">
        <f>H17*100/G10</f>
        <v>1.3061886316548059</v>
      </c>
      <c r="I19" s="42">
        <f>I17*100/G10</f>
        <v>1.1203945590487343</v>
      </c>
      <c r="J19" s="42">
        <f>J17*100/G10</f>
        <v>0.90644986938113681</v>
      </c>
      <c r="K19" s="42">
        <f>K17*100/G10</f>
        <v>0.76682280875596798</v>
      </c>
      <c r="L19" s="42">
        <f>L17*100/G10</f>
        <v>0.71277362399783806</v>
      </c>
      <c r="M19" s="42">
        <f>M17*100/G10</f>
        <v>0.37384019457706513</v>
      </c>
      <c r="N19" s="42">
        <f>N17*100/G10</f>
        <v>0.12498873975317538</v>
      </c>
      <c r="O19" s="42">
        <f>O17*100/G10</f>
        <v>7.8821727772272771E-3</v>
      </c>
      <c r="P19" s="42">
        <f>P17*100/G10</f>
        <v>4.504098729844158E-3</v>
      </c>
      <c r="Q19" s="37"/>
    </row>
    <row r="20" spans="1:17">
      <c r="A20" s="80" t="s">
        <v>13</v>
      </c>
      <c r="B20" s="81" t="s">
        <v>248</v>
      </c>
      <c r="C20" s="80"/>
      <c r="D20" s="80"/>
      <c r="E20" s="81" t="s">
        <v>249</v>
      </c>
      <c r="F20" s="80" t="s">
        <v>250</v>
      </c>
      <c r="G20" s="80" t="s">
        <v>244</v>
      </c>
      <c r="H20" s="80">
        <v>21145.05</v>
      </c>
      <c r="I20" s="80">
        <v>4681.3999999999996</v>
      </c>
      <c r="J20" s="80">
        <v>6886.5</v>
      </c>
      <c r="K20" s="80">
        <v>4611.6000000000004</v>
      </c>
      <c r="L20" s="80">
        <v>6491.8</v>
      </c>
      <c r="M20" s="80">
        <v>4646.8999999999996</v>
      </c>
      <c r="N20" s="80">
        <v>1751.8</v>
      </c>
      <c r="O20" s="80">
        <v>1751.8</v>
      </c>
      <c r="P20" s="80">
        <v>1751.8</v>
      </c>
      <c r="Q20" s="80">
        <v>165.72</v>
      </c>
    </row>
    <row r="21" spans="1:17">
      <c r="A21" s="80"/>
      <c r="B21" s="81"/>
      <c r="C21" s="80"/>
      <c r="D21" s="80"/>
      <c r="E21" s="81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</row>
    <row r="22" spans="1:17">
      <c r="A22" s="37"/>
      <c r="B22" s="37"/>
      <c r="C22" s="80"/>
      <c r="D22" s="80"/>
      <c r="E22" s="81" t="s">
        <v>251</v>
      </c>
      <c r="F22" s="37" t="s">
        <v>242</v>
      </c>
      <c r="G22" s="37">
        <v>77520</v>
      </c>
      <c r="H22" s="37">
        <v>77428</v>
      </c>
      <c r="I22" s="37">
        <v>77314</v>
      </c>
      <c r="J22" s="37">
        <v>77091</v>
      </c>
      <c r="K22" s="37">
        <v>76890</v>
      </c>
      <c r="L22" s="37">
        <v>76700</v>
      </c>
      <c r="M22" s="37"/>
      <c r="N22" s="37"/>
      <c r="O22" s="37"/>
      <c r="P22" s="37"/>
      <c r="Q22" s="37"/>
    </row>
    <row r="23" spans="1:17">
      <c r="A23" s="37"/>
      <c r="B23" s="37"/>
      <c r="C23" s="80"/>
      <c r="D23" s="80"/>
      <c r="E23" s="81"/>
      <c r="F23" s="37" t="s">
        <v>245</v>
      </c>
      <c r="G23" s="37">
        <v>43.6</v>
      </c>
      <c r="H23" s="37">
        <v>43.59</v>
      </c>
      <c r="I23" s="37">
        <v>43.5</v>
      </c>
      <c r="J23" s="37">
        <v>43.4</v>
      </c>
      <c r="K23" s="37">
        <v>43.3</v>
      </c>
      <c r="L23" s="37">
        <v>43.2</v>
      </c>
      <c r="M23" s="37"/>
      <c r="N23" s="37"/>
      <c r="O23" s="37"/>
      <c r="P23" s="37"/>
      <c r="Q23" s="37"/>
    </row>
    <row r="24" spans="1:17">
      <c r="A24" s="39"/>
      <c r="B24" s="39"/>
      <c r="C24" s="80"/>
      <c r="D24" s="80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>
      <c r="A25" s="37"/>
      <c r="B25" s="37"/>
      <c r="C25" s="80"/>
      <c r="D25" s="80"/>
      <c r="E25" s="39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</sheetData>
  <mergeCells count="54">
    <mergeCell ref="K2:Q3"/>
    <mergeCell ref="O15:O16"/>
    <mergeCell ref="P15:P16"/>
    <mergeCell ref="O20:O21"/>
    <mergeCell ref="P20:P21"/>
    <mergeCell ref="H6:Q6"/>
    <mergeCell ref="H7:H8"/>
    <mergeCell ref="I7:I8"/>
    <mergeCell ref="J7:J8"/>
    <mergeCell ref="K7:K8"/>
    <mergeCell ref="L7:L8"/>
    <mergeCell ref="M7:M8"/>
    <mergeCell ref="N7:N8"/>
    <mergeCell ref="Q7:Q8"/>
    <mergeCell ref="Q15:Q16"/>
    <mergeCell ref="L20:L21"/>
    <mergeCell ref="A6:A8"/>
    <mergeCell ref="B6:B8"/>
    <mergeCell ref="C6:D6"/>
    <mergeCell ref="E6:E8"/>
    <mergeCell ref="F6:F8"/>
    <mergeCell ref="D7:D8"/>
    <mergeCell ref="G6:G8"/>
    <mergeCell ref="O7:O8"/>
    <mergeCell ref="P7:P8"/>
    <mergeCell ref="E11:E13"/>
    <mergeCell ref="E14:E16"/>
    <mergeCell ref="J15:J16"/>
    <mergeCell ref="K15:K16"/>
    <mergeCell ref="L15:L16"/>
    <mergeCell ref="M15:M16"/>
    <mergeCell ref="N15:N16"/>
    <mergeCell ref="G15:G16"/>
    <mergeCell ref="H15:H16"/>
    <mergeCell ref="I15:I16"/>
    <mergeCell ref="A15:A16"/>
    <mergeCell ref="B15:B16"/>
    <mergeCell ref="F15:F16"/>
    <mergeCell ref="C10:C25"/>
    <mergeCell ref="D10:D25"/>
    <mergeCell ref="E17:E18"/>
    <mergeCell ref="A20:A21"/>
    <mergeCell ref="B20:B21"/>
    <mergeCell ref="E20:E21"/>
    <mergeCell ref="F20:F21"/>
    <mergeCell ref="M20:M21"/>
    <mergeCell ref="N20:N21"/>
    <mergeCell ref="Q20:Q21"/>
    <mergeCell ref="E22:E23"/>
    <mergeCell ref="G20:G21"/>
    <mergeCell ref="H20:H21"/>
    <mergeCell ref="I20:I21"/>
    <mergeCell ref="J20:J21"/>
    <mergeCell ref="K20:K21"/>
  </mergeCells>
  <pageMargins left="0.31496062992125984" right="0.19685039370078741" top="0.35433070866141736" bottom="0.74803149606299213" header="0.31496062992125984" footer="0.31496062992125984"/>
  <pageSetup paperSize="9" scale="7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 №1</vt:lpstr>
      <vt:lpstr>прил №2</vt:lpstr>
      <vt:lpstr>прил №3</vt:lpstr>
      <vt:lpstr>прил №4</vt:lpstr>
      <vt:lpstr>прил №5 мое (ден раз)</vt:lpstr>
      <vt:lpstr>прил 6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2014-02-10T05:18:10Z</dcterms:modified>
</cp:coreProperties>
</file>