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1" sheetId="10" r:id="rId1"/>
  </sheets>
  <calcPr calcId="125725"/>
</workbook>
</file>

<file path=xl/calcChain.xml><?xml version="1.0" encoding="utf-8"?>
<calcChain xmlns="http://schemas.openxmlformats.org/spreadsheetml/2006/main">
  <c r="E14" i="10"/>
  <c r="C43"/>
  <c r="F60"/>
  <c r="F53"/>
  <c r="F54"/>
  <c r="E59"/>
  <c r="D57"/>
  <c r="E57"/>
  <c r="E47" l="1"/>
  <c r="E24"/>
  <c r="C44"/>
  <c r="C41"/>
  <c r="C39"/>
  <c r="C36"/>
  <c r="E29"/>
  <c r="C29"/>
  <c r="C24"/>
  <c r="C14"/>
  <c r="C13" s="1"/>
  <c r="E11"/>
  <c r="C38" l="1"/>
  <c r="F12"/>
  <c r="F15"/>
  <c r="F16"/>
  <c r="F17"/>
  <c r="F18"/>
  <c r="F20"/>
  <c r="F23"/>
  <c r="F25"/>
  <c r="F26"/>
  <c r="F29"/>
  <c r="F30"/>
  <c r="F31"/>
  <c r="F32"/>
  <c r="F35"/>
  <c r="F40"/>
  <c r="F42"/>
  <c r="F43"/>
  <c r="F56"/>
  <c r="F58"/>
  <c r="C47"/>
  <c r="E44"/>
  <c r="E41"/>
  <c r="F41" s="1"/>
  <c r="D41"/>
  <c r="D39"/>
  <c r="E39"/>
  <c r="F39" s="1"/>
  <c r="C34"/>
  <c r="C28" s="1"/>
  <c r="D34"/>
  <c r="E34"/>
  <c r="E28" s="1"/>
  <c r="D29"/>
  <c r="D14"/>
  <c r="F14"/>
  <c r="C11"/>
  <c r="F11" s="1"/>
  <c r="C19"/>
  <c r="D52"/>
  <c r="D44"/>
  <c r="C22"/>
  <c r="C21" s="1"/>
  <c r="F24"/>
  <c r="D21"/>
  <c r="E36"/>
  <c r="F28" l="1"/>
  <c r="F34"/>
  <c r="D38"/>
  <c r="D50" s="1"/>
  <c r="C27"/>
  <c r="C59"/>
  <c r="C55"/>
  <c r="C62" l="1"/>
  <c r="E13" l="1"/>
  <c r="F13" s="1"/>
  <c r="E19"/>
  <c r="F19" s="1"/>
  <c r="E22"/>
  <c r="D27"/>
  <c r="D10" s="1"/>
  <c r="C50"/>
  <c r="C10" s="1"/>
  <c r="E38"/>
  <c r="F38" s="1"/>
  <c r="E55"/>
  <c r="E52" s="1"/>
  <c r="E62"/>
  <c r="F59"/>
  <c r="C57"/>
  <c r="C52" s="1"/>
  <c r="F57" l="1"/>
  <c r="F55"/>
  <c r="E21"/>
  <c r="F21" s="1"/>
  <c r="F22"/>
  <c r="D51"/>
  <c r="D64" s="1"/>
  <c r="E27" l="1"/>
  <c r="F52"/>
  <c r="F27"/>
  <c r="C51"/>
  <c r="C64" s="1"/>
  <c r="E50"/>
  <c r="F50" s="1"/>
  <c r="E10" l="1"/>
  <c r="F10" s="1"/>
  <c r="E51"/>
  <c r="F51" s="1"/>
  <c r="E64" l="1"/>
  <c r="F64" s="1"/>
</calcChain>
</file>

<file path=xl/sharedStrings.xml><?xml version="1.0" encoding="utf-8"?>
<sst xmlns="http://schemas.openxmlformats.org/spreadsheetml/2006/main" count="117" uniqueCount="117">
  <si>
    <t>Коды бюджетной  классификации Российской Федерации</t>
  </si>
  <si>
    <t>Налоги  на прибыль, доходы</t>
  </si>
  <si>
    <t>Налоги на совокупный доход</t>
  </si>
  <si>
    <t xml:space="preserve">Единый сельскохозяйственный налог </t>
  </si>
  <si>
    <t>Земельный налог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</si>
  <si>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</si>
  <si>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</si>
  <si>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</si>
  <si>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</si>
  <si>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Налоги на имущество</t>
  </si>
  <si>
    <t>Доходы от использования имущества, находящегося  в государственной и муниципальной собственности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</si>
  <si>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</si>
  <si>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имущество физических лиц,  взимаемый  по  ставкам, применяемым к объектам налогообложения, расположенным в границах поселений</t>
  </si>
  <si>
    <t>Наименование источника</t>
  </si>
  <si>
    <t>000 1 11 00000 00 0000 000</t>
  </si>
  <si>
    <t>000 1 11 05000 00 0000 120</t>
  </si>
  <si>
    <t xml:space="preserve"> -доходы,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</si>
  <si>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-доходы,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</si>
  <si>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000 1 14 00000 00 0000 000</t>
  </si>
  <si>
    <t xml:space="preserve">Налог на доходы физических лиц (10%)       </t>
  </si>
  <si>
    <t>Налоги на товары (работы, услуги)</t>
  </si>
  <si>
    <t>Всего доходов:</t>
  </si>
  <si>
    <t>НАЛОГОВЫЕ И НЕНАЛОГОВЫЕ ДОХОДЫ</t>
  </si>
  <si>
    <t xml:space="preserve">Налог на имущество физических лиц </t>
  </si>
  <si>
    <t>НАЛОГОВЫЕ ДОХОДЫ:</t>
  </si>
  <si>
    <t>НЕНАЛОГОВЫЕ ДОХОДЫ:</t>
  </si>
  <si>
    <t>Собственные доходы:</t>
  </si>
  <si>
    <t>тыс.руб.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</si>
  <si>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</si>
  <si>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</si>
  <si>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</si>
  <si>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</si>
  <si>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000 1 14  06000 00 0000 430</t>
  </si>
  <si>
    <t>Сумма</t>
  </si>
  <si>
    <t>000 1 11 09000 00 0000 120</t>
  </si>
  <si>
    <t>000 1 14  02000 00 0000 000</t>
  </si>
  <si>
    <t>000 1 00 00000 00 0000 000</t>
  </si>
  <si>
    <t>Прочие доходы от использования имущества и прав, находящихся в государственной и муниципальной собственности (за исключением движимого имущества бюджетных  и автономных учреждений, а также имущества государственных и муниципальных унитарных предприятий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</si>
  <si>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предприятием,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</si>
  <si>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</si>
  <si>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000 1 17 05000 00 0000 180</t>
  </si>
  <si>
    <t>Акцизы по подакцизным товарам (продукции)</t>
  </si>
  <si>
    <t>Прочие субсидии</t>
  </si>
  <si>
    <t>000 2 02 02999 00 0000 151</t>
  </si>
  <si>
    <t>Прочие субсидии бюджетам городских поселений</t>
  </si>
  <si>
    <t>000 1 03 02000 01 0000 110</t>
  </si>
  <si>
    <t>000 1 01 00000 00 0000 000</t>
  </si>
  <si>
    <t>000 1 01 02000 01 0000 110</t>
  </si>
  <si>
    <t>000 1 03 00000 00 0000 000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</si>
  <si>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</si>
  <si>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</si>
  <si>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</si>
  <si>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</si>
  <si>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</si>
  <si>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</si>
  <si>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000 1 06 00000 00 0000 000</t>
  </si>
  <si>
    <t>000 1 06 01000 00 0000 110</t>
  </si>
  <si>
    <t>000 1 06 01030 13 0000 110</t>
  </si>
  <si>
    <t>000 1 06 06000 00 0000 110</t>
  </si>
  <si>
    <t>000 1 11 05013 13 0000 120</t>
  </si>
  <si>
    <t xml:space="preserve">000 1 11 05025 13 0000 120    </t>
  </si>
  <si>
    <t>000 1 11 09045 13 0000 120</t>
  </si>
  <si>
    <t>000 1 14  02053 13 0000 410</t>
  </si>
  <si>
    <t>000 1 14  06013 13 0000 430</t>
  </si>
  <si>
    <t>000 1 14 06025 13 0000 430</t>
  </si>
  <si>
    <t>000 2 02 02999 13 0000 151</t>
  </si>
  <si>
    <t>% исполнения</t>
  </si>
  <si>
    <t>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</si>
  <si>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</si>
  <si>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>000 1 16 00000 00 0000 000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</si>
  <si>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</si>
  <si>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</si>
  <si>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000 1 16 90000 00 0000 140</t>
  </si>
  <si>
    <t>000 1 17 01050 13 0000 180</t>
  </si>
  <si>
    <t>Невыясненные поступления, зачисляемые в бюджеты городских поселений</t>
  </si>
  <si>
    <t>Прочие межбюджетные трансферты, передаваемые бюджетам</t>
  </si>
  <si>
    <t>БЕЗВОЗМЕЗДНЫЕ ПОСТУПЛЕНИЯ</t>
  </si>
  <si>
    <t>000 2 02 00000 00 0000 000</t>
  </si>
  <si>
    <t>000 2 02 04999 13 0000 151</t>
  </si>
  <si>
    <t>000 2 02 04999 00 0000 151</t>
  </si>
  <si>
    <t>Прочие межбюджетные трансферты, передаваемые бюджетам городских поселений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</si>
  <si>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</si>
  <si>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</si>
  <si>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</si>
  <si>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</si>
  <si>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</si>
  <si>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000 2 18 05010 13 0000 151</t>
  </si>
  <si>
    <t>000 2 19 00000 00 0000 000</t>
  </si>
  <si>
    <t>000 2 19 05000 13 0000 151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</si>
  <si>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</si>
  <si>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Земельный налог с организаций</t>
  </si>
  <si>
    <t>Земельный налог с физических лиц</t>
  </si>
  <si>
    <t>Объем поступлений доходов в бюджет города Пушкино Пушкинского муниципального района                                       за 9 месяцев 2015 года по основным источникам</t>
  </si>
  <si>
    <t>ДОХОДЫ ОТ ОКАЗАНИЯ ПЛАТНЫХ УСЛУГ (РАБОТ) И КОМПЕНСАЦИИ ЗАТРАТ ГОСУДАРСТВА</t>
  </si>
  <si>
    <t>Прочие доходы от компенсации затрат  бюджетов городских поселений</t>
  </si>
  <si>
    <t>000 1 13 00000 00 0000 000</t>
  </si>
  <si>
    <t>000 1 13 02995 13 0000 130</t>
  </si>
  <si>
    <t xml:space="preserve">                                                                                                                 Пушкинского муниципального района</t>
  </si>
  <si>
    <t xml:space="preserve">                                                                                                                       к постановлению администрации</t>
  </si>
  <si>
    <t xml:space="preserve">                                                                                                                                                    Приложение N 1  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</si>
  <si>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</si>
  <si>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</si>
  <si>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</si>
  <si>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</si>
  <si>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ПРОЧИЕ НЕНАЛОГОВЫЕ ДОХОДЫ</t>
  </si>
  <si>
    <t>000 1 06 06033 13 0000 110</t>
  </si>
  <si>
    <t>000 1 06 06043 13 0000 110</t>
  </si>
  <si>
    <t>Прочие неналоговые доходы бюджетов городских поселений</t>
  </si>
  <si>
    <t>000 1 17 05050 13 0000 180</t>
  </si>
  <si>
    <t>Доходы бюджетов городских поселений от возврата иными организациями остатков субсидий прошлых лет</t>
  </si>
  <si>
    <t>000 2 18 05030 13 0000 180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</si>
  <si>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</si>
  <si>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000 2 02 02216 13 0000 151</t>
  </si>
  <si>
    <t>Субсидии бюджетам городских поселений на закупку автотранспортных средств и коммунальной техники</t>
  </si>
  <si>
    <t>000 2 02 02102 13 0000 151</t>
  </si>
  <si>
    <t>Исполнение 1 полугодие 2016г</t>
  </si>
  <si>
    <t xml:space="preserve">                                                                                                                                               от     26.09.2016     № 2683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</si>
</sst>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 applyProtection="0"/>
    <xf numFmtId="0" fontId="18" fillId="0" borderId="28">
      <alignment horizontal="left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wrapText="1"/>
      <protection locked="0" hidden="1"/>
    </xf>
  </cellStyleXfs>
  <cellXfs count="92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justify" vertical="center"/>
    </xf>
    <xf numFmtId="0" fontId="0" fillId="0" borderId="0" xfId="0" applyFill="1" applyBorder="1"/>
    <xf numFmtId="0" fontId="0" fillId="0" borderId="0" xfId="0" applyFont="1" applyFill="1" applyAlignment="1">
      <alignment horizontal="center" vertical="center"/>
    </xf>
    <xf numFmtId="4" fontId="0" fillId="0" borderId="0" xfId="0" applyNumberFormat="1" applyFill="1"/>
    <xf numFmtId="4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justify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justify" vertical="center" wrapText="1"/>
    </xf>
    <xf numFmtId="4" fontId="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justify" vertical="center"/>
    </xf>
    <xf numFmtId="0" fontId="10" fillId="0" borderId="0" xfId="0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justify" vertical="center"/>
    </xf>
    <xf numFmtId="0" fontId="13" fillId="0" borderId="0" xfId="0" applyFont="1" applyFill="1"/>
    <xf numFmtId="0" fontId="12" fillId="0" borderId="0" xfId="0" applyFont="1"/>
    <xf numFmtId="2" fontId="14" fillId="0" borderId="0" xfId="0" applyNumberFormat="1" applyFont="1" applyFill="1" applyAlignment="1">
      <alignment vertical="center" wrapText="1"/>
    </xf>
    <xf numFmtId="0" fontId="2" fillId="0" borderId="0" xfId="0" applyFont="1" applyFill="1"/>
    <xf numFmtId="2" fontId="12" fillId="0" borderId="7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164" fontId="13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/>
    </xf>
    <xf numFmtId="0" fontId="13" fillId="0" borderId="1" xfId="0" applyFont="1" applyFill="1" applyBorder="1" applyAlignment="1">
      <alignment horizontal="justify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49" fontId="17" fillId="0" borderId="22" xfId="0" applyNumberFormat="1" applyFont="1" applyFill="1" applyBorder="1" applyAlignment="1" applyProtection="1">
      <alignment horizontal="left" vertical="top" wrapText="1"/>
      <protection locked="0" hidden="1"/>
    </xf>
    <xf numFmtId="0" fontId="12" fillId="0" borderId="2" xfId="0" applyFont="1" applyFill="1" applyBorder="1" applyAlignment="1">
      <alignment horizontal="justify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center" vertical="center" wrapText="1"/>
    </xf>
    <xf numFmtId="49" fontId="17" fillId="0" borderId="24" xfId="0" applyNumberFormat="1" applyFont="1" applyFill="1" applyBorder="1" applyAlignment="1" applyProtection="1">
      <alignment horizontal="left" vertical="top" wrapText="1"/>
      <protection locked="0" hidden="1"/>
    </xf>
    <xf numFmtId="164" fontId="16" fillId="0" borderId="15" xfId="0" applyNumberFormat="1" applyFont="1" applyFill="1" applyBorder="1" applyAlignment="1">
      <alignment horizontal="center" vertical="center" wrapText="1"/>
    </xf>
    <xf numFmtId="49" fontId="17" fillId="0" borderId="26" xfId="0" applyNumberFormat="1" applyFont="1" applyFill="1" applyBorder="1" applyAlignment="1" applyProtection="1">
      <alignment horizontal="left" vertical="top" wrapText="1"/>
      <protection locked="0" hidden="1"/>
    </xf>
    <xf numFmtId="164" fontId="13" fillId="0" borderId="27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49" fontId="17" fillId="0" borderId="22" xfId="0" applyNumberFormat="1" applyFont="1" applyFill="1" applyBorder="1" applyAlignment="1" applyProtection="1">
      <alignment horizontal="left" vertical="center" wrapText="1"/>
      <protection locked="0" hidden="1"/>
    </xf>
    <xf numFmtId="49" fontId="17" fillId="0" borderId="22" xfId="0" applyNumberFormat="1" applyFont="1" applyFill="1" applyBorder="1" applyAlignment="1" applyProtection="1">
      <alignment vertical="center" wrapText="1"/>
      <protection locked="0" hidden="1"/>
    </xf>
    <xf numFmtId="0" fontId="13" fillId="2" borderId="0" xfId="0" applyFont="1" applyFill="1"/>
    <xf numFmtId="0" fontId="2" fillId="0" borderId="0" xfId="0" applyFont="1" applyFill="1" applyBorder="1"/>
    <xf numFmtId="164" fontId="13" fillId="2" borderId="0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 vertical="center" wrapText="1"/>
    </xf>
    <xf numFmtId="164" fontId="13" fillId="0" borderId="25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164" fontId="13" fillId="0" borderId="12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164" fontId="13" fillId="0" borderId="16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4" fontId="16" fillId="0" borderId="17" xfId="0" applyNumberFormat="1" applyFont="1" applyFill="1" applyBorder="1" applyAlignment="1">
      <alignment horizontal="center" vertical="center" wrapText="1"/>
    </xf>
    <xf numFmtId="4" fontId="16" fillId="0" borderId="18" xfId="0" applyNumberFormat="1" applyFont="1" applyFill="1" applyBorder="1" applyAlignment="1">
      <alignment horizontal="center" vertical="center" wrapText="1"/>
    </xf>
    <xf numFmtId="164" fontId="13" fillId="0" borderId="18" xfId="0" applyNumberFormat="1" applyFont="1" applyFill="1" applyBorder="1" applyAlignment="1">
      <alignment horizontal="center" vertical="center" wrapText="1"/>
    </xf>
    <xf numFmtId="4" fontId="16" fillId="0" borderId="19" xfId="0" applyNumberFormat="1" applyFont="1" applyFill="1" applyBorder="1" applyAlignment="1">
      <alignment horizontal="center" vertical="center" wrapText="1"/>
    </xf>
    <xf numFmtId="164" fontId="13" fillId="0" borderId="19" xfId="0" applyNumberFormat="1" applyFont="1" applyFill="1" applyBorder="1" applyAlignment="1">
      <alignment horizontal="center" vertical="center" wrapText="1"/>
    </xf>
    <xf numFmtId="164" fontId="13" fillId="0" borderId="21" xfId="0" applyNumberFormat="1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>
      <alignment horizontal="center" vertical="center" wrapText="1"/>
    </xf>
    <xf numFmtId="164" fontId="13" fillId="0" borderId="2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33" xfId="0" applyFont="1" applyFill="1" applyBorder="1" applyAlignment="1">
      <alignment horizontal="right" vertical="center"/>
    </xf>
    <xf numFmtId="0" fontId="12" fillId="0" borderId="34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right" vertical="center"/>
    </xf>
    <xf numFmtId="0" fontId="12" fillId="0" borderId="14" xfId="0" applyFont="1" applyFill="1" applyBorder="1" applyAlignment="1">
      <alignment horizontal="right" vertical="center"/>
    </xf>
    <xf numFmtId="0" fontId="12" fillId="0" borderId="31" xfId="0" applyFont="1" applyFill="1" applyBorder="1" applyAlignment="1">
      <alignment horizontal="right" vertical="center"/>
    </xf>
    <xf numFmtId="0" fontId="12" fillId="0" borderId="32" xfId="0" applyFont="1" applyFill="1" applyBorder="1" applyAlignment="1">
      <alignment horizontal="right" vertical="center"/>
    </xf>
    <xf numFmtId="0" fontId="15" fillId="0" borderId="29" xfId="0" applyFont="1" applyFill="1" applyBorder="1" applyAlignment="1">
      <alignment horizontal="right" vertical="center"/>
    </xf>
    <xf numFmtId="0" fontId="15" fillId="0" borderId="30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</cellXfs>
  <cellStyles count="7">
    <cellStyle name="Денежный [0] 2" xfId="5"/>
    <cellStyle name="Денежный 2" xfId="4"/>
    <cellStyle name="Обычный" xfId="0" builtinId="0"/>
    <cellStyle name="Обычный 2" xfId="1"/>
    <cellStyle name="Процентный 2" xfId="6"/>
    <cellStyle name="Финансовый [0] 2" xfId="3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workbookViewId="0">
      <selection activeCell="A4" sqref="A4:F4"/>
    </sheetView>
  </sheetViews>
  <sheetFormatPr defaultRowHeight="15.75"/>
  <cols>
    <col min="1" max="1" width="31.42578125" style="2" customWidth="1"/>
    <col min="2" max="2" width="36.140625" style="3" customWidth="1"/>
    <col min="3" max="3" width="15.28515625" style="5" customWidth="1"/>
    <col min="4" max="4" width="0.140625" style="1" hidden="1" customWidth="1"/>
    <col min="5" max="5" width="15" style="1" customWidth="1"/>
    <col min="6" max="6" width="13.7109375" style="1" customWidth="1"/>
    <col min="7" max="8" width="9.140625" style="1"/>
    <col min="9" max="9" width="12.28515625" style="1" customWidth="1"/>
    <col min="10" max="16384" width="9.140625" style="1"/>
  </cols>
  <sheetData>
    <row r="1" spans="1:6" s="28" customFormat="1" ht="15">
      <c r="A1" s="81" t="s">
        <v>99</v>
      </c>
      <c r="B1" s="81"/>
      <c r="C1" s="81"/>
      <c r="D1" s="81"/>
      <c r="E1" s="81"/>
      <c r="F1" s="81"/>
    </row>
    <row r="2" spans="1:6" s="28" customFormat="1" ht="15">
      <c r="A2" s="81" t="s">
        <v>98</v>
      </c>
      <c r="B2" s="81"/>
      <c r="C2" s="81"/>
      <c r="D2" s="81"/>
      <c r="E2" s="81"/>
      <c r="F2" s="81"/>
    </row>
    <row r="3" spans="1:6" s="28" customFormat="1" ht="15">
      <c r="A3" s="81" t="s">
        <v>97</v>
      </c>
      <c r="B3" s="81"/>
      <c r="C3" s="81"/>
      <c r="D3" s="81"/>
      <c r="E3" s="81"/>
      <c r="F3" s="81"/>
    </row>
    <row r="4" spans="1:6" s="28" customFormat="1" ht="19.5" customHeight="1">
      <c r="A4" s="82" t="s">
        <v>116</v>
      </c>
      <c r="B4" s="82"/>
      <c r="C4" s="82"/>
      <c r="D4" s="82"/>
      <c r="E4" s="82"/>
      <c r="F4" s="82"/>
    </row>
    <row r="5" spans="1:6" s="30" customFormat="1">
      <c r="A5" s="2"/>
      <c r="B5" s="29"/>
      <c r="C5" s="29"/>
      <c r="D5" s="29"/>
    </row>
    <row r="6" spans="1:6" s="30" customFormat="1">
      <c r="A6" s="80" t="s">
        <v>92</v>
      </c>
      <c r="B6" s="80"/>
      <c r="C6" s="80"/>
      <c r="D6" s="80"/>
      <c r="E6" s="80"/>
      <c r="F6" s="80"/>
    </row>
    <row r="7" spans="1:6" s="30" customFormat="1">
      <c r="A7" s="24"/>
      <c r="B7" s="26"/>
      <c r="C7" s="25"/>
      <c r="D7" s="27"/>
      <c r="E7" s="27"/>
      <c r="F7" s="27"/>
    </row>
    <row r="8" spans="1:6" s="30" customFormat="1" ht="16.5" thickBot="1">
      <c r="A8" s="91" t="s">
        <v>27</v>
      </c>
      <c r="B8" s="91"/>
      <c r="C8" s="91"/>
      <c r="D8" s="91"/>
      <c r="E8" s="91"/>
      <c r="F8" s="91"/>
    </row>
    <row r="9" spans="1:6" s="30" customFormat="1" ht="45.75" thickBot="1">
      <c r="A9" s="31" t="s">
        <v>0</v>
      </c>
      <c r="B9" s="32" t="s">
        <v>13</v>
      </c>
      <c r="C9" s="33" t="s">
        <v>33</v>
      </c>
      <c r="D9" s="27"/>
      <c r="E9" s="33" t="s">
        <v>115</v>
      </c>
      <c r="F9" s="33" t="s">
        <v>66</v>
      </c>
    </row>
    <row r="10" spans="1:6" s="30" customFormat="1" ht="30">
      <c r="A10" s="34" t="s">
        <v>36</v>
      </c>
      <c r="B10" s="35" t="s">
        <v>22</v>
      </c>
      <c r="C10" s="36">
        <f>C27+C50</f>
        <v>711480.5</v>
      </c>
      <c r="D10" s="36">
        <f>D27+D50</f>
        <v>0</v>
      </c>
      <c r="E10" s="36">
        <f>E27+E50</f>
        <v>298382.99</v>
      </c>
      <c r="F10" s="36">
        <f>E10/C10*100</f>
        <v>41.938322975822949</v>
      </c>
    </row>
    <row r="11" spans="1:6" s="30" customFormat="1">
      <c r="A11" s="34" t="s">
        <v>46</v>
      </c>
      <c r="B11" s="37" t="s">
        <v>1</v>
      </c>
      <c r="C11" s="55">
        <f>C12</f>
        <v>218365</v>
      </c>
      <c r="D11" s="59"/>
      <c r="E11" s="55">
        <f>E12</f>
        <v>93183.9</v>
      </c>
      <c r="F11" s="36">
        <f t="shared" ref="F11:F60" si="0">E11/C11*100</f>
        <v>42.67345957456552</v>
      </c>
    </row>
    <row r="12" spans="1:6" s="30" customFormat="1" ht="30">
      <c r="A12" s="34" t="s">
        <v>47</v>
      </c>
      <c r="B12" s="38" t="s">
        <v>19</v>
      </c>
      <c r="C12" s="62">
        <v>218365</v>
      </c>
      <c r="D12" s="59"/>
      <c r="E12" s="55">
        <v>93183.9</v>
      </c>
      <c r="F12" s="36">
        <f t="shared" si="0"/>
        <v>42.67345957456552</v>
      </c>
    </row>
    <row r="13" spans="1:6" s="30" customFormat="1" ht="30">
      <c r="A13" s="34" t="s">
        <v>48</v>
      </c>
      <c r="B13" s="38" t="s">
        <v>20</v>
      </c>
      <c r="C13" s="62">
        <f>C14</f>
        <v>28797</v>
      </c>
      <c r="D13" s="59"/>
      <c r="E13" s="55">
        <f>E14</f>
        <v>13017.189999999999</v>
      </c>
      <c r="F13" s="36">
        <f t="shared" si="0"/>
        <v>45.203285064416427</v>
      </c>
    </row>
    <row r="14" spans="1:6" s="30" customFormat="1" ht="30">
      <c r="A14" s="34" t="s">
        <v>45</v>
      </c>
      <c r="B14" s="38" t="s">
        <v>41</v>
      </c>
      <c r="C14" s="55">
        <f>SUM(C15:C18)</f>
        <v>28797</v>
      </c>
      <c r="D14" s="55">
        <f t="shared" ref="D14" si="1">SUM(D15:D18)</f>
        <v>0</v>
      </c>
      <c r="E14" s="55">
        <f>SUM(E15:E18)</f>
        <v>13017.189999999999</v>
      </c>
      <c r="F14" s="36">
        <f t="shared" si="0"/>
        <v>45.203285064416427</v>
      </c>
    </row>
    <row r="15" spans="1:6" s="30" customFormat="1" ht="150">
      <c r="A15" s="34" t="s">
        <v>49</v>
      </c>
      <c r="B15" s="38" t="s">
        <v>28</v>
      </c>
      <c r="C15" s="62">
        <v>9527</v>
      </c>
      <c r="D15" s="27"/>
      <c r="E15" s="62">
        <v>4427.3</v>
      </c>
      <c r="F15" s="36">
        <f t="shared" si="0"/>
        <v>46.471082187467196</v>
      </c>
    </row>
    <row r="16" spans="1:6" s="30" customFormat="1" ht="180">
      <c r="A16" s="34" t="s">
        <v>50</v>
      </c>
      <c r="B16" s="38" t="s">
        <v>29</v>
      </c>
      <c r="C16" s="62">
        <v>185</v>
      </c>
      <c r="D16" s="27"/>
      <c r="E16" s="62">
        <v>73</v>
      </c>
      <c r="F16" s="36">
        <f t="shared" si="0"/>
        <v>39.45945945945946</v>
      </c>
    </row>
    <row r="17" spans="1:9" s="30" customFormat="1" ht="150">
      <c r="A17" s="34" t="s">
        <v>51</v>
      </c>
      <c r="B17" s="38" t="s">
        <v>30</v>
      </c>
      <c r="C17" s="62">
        <v>18875</v>
      </c>
      <c r="D17" s="27"/>
      <c r="E17" s="62">
        <v>9213.7999999999993</v>
      </c>
      <c r="F17" s="36">
        <f t="shared" si="0"/>
        <v>48.814834437086091</v>
      </c>
    </row>
    <row r="18" spans="1:9" s="30" customFormat="1" ht="150">
      <c r="A18" s="34" t="s">
        <v>52</v>
      </c>
      <c r="B18" s="38" t="s">
        <v>31</v>
      </c>
      <c r="C18" s="62">
        <v>210</v>
      </c>
      <c r="D18" s="27"/>
      <c r="E18" s="62">
        <v>-696.91</v>
      </c>
      <c r="F18" s="36">
        <f t="shared" si="0"/>
        <v>-331.86190476190473</v>
      </c>
    </row>
    <row r="19" spans="1:9" s="30" customFormat="1">
      <c r="A19" s="34" t="s">
        <v>53</v>
      </c>
      <c r="B19" s="38" t="s">
        <v>2</v>
      </c>
      <c r="C19" s="62">
        <f>C20</f>
        <v>20</v>
      </c>
      <c r="D19" s="27"/>
      <c r="E19" s="62">
        <f>E20</f>
        <v>19.350000000000001</v>
      </c>
      <c r="F19" s="36">
        <f t="shared" si="0"/>
        <v>96.75</v>
      </c>
    </row>
    <row r="20" spans="1:9" s="30" customFormat="1" ht="30">
      <c r="A20" s="34" t="s">
        <v>54</v>
      </c>
      <c r="B20" s="38" t="s">
        <v>3</v>
      </c>
      <c r="C20" s="62">
        <v>20</v>
      </c>
      <c r="D20" s="27"/>
      <c r="E20" s="62">
        <v>19.350000000000001</v>
      </c>
      <c r="F20" s="36">
        <f t="shared" si="0"/>
        <v>96.75</v>
      </c>
    </row>
    <row r="21" spans="1:9" s="30" customFormat="1">
      <c r="A21" s="34" t="s">
        <v>55</v>
      </c>
      <c r="B21" s="38" t="s">
        <v>9</v>
      </c>
      <c r="C21" s="62">
        <f>C22+C24</f>
        <v>313324.7</v>
      </c>
      <c r="D21" s="62">
        <f t="shared" ref="D21" si="2">D22+D24</f>
        <v>0</v>
      </c>
      <c r="E21" s="62">
        <f>E22+E24</f>
        <v>141387.45000000001</v>
      </c>
      <c r="F21" s="36">
        <f t="shared" si="0"/>
        <v>45.124897590263387</v>
      </c>
    </row>
    <row r="22" spans="1:9" s="30" customFormat="1" ht="30">
      <c r="A22" s="39" t="s">
        <v>56</v>
      </c>
      <c r="B22" s="40" t="s">
        <v>23</v>
      </c>
      <c r="C22" s="63">
        <f>C23</f>
        <v>44130</v>
      </c>
      <c r="D22" s="27"/>
      <c r="E22" s="63">
        <f>E23</f>
        <v>6730.03</v>
      </c>
      <c r="F22" s="36">
        <f t="shared" si="0"/>
        <v>15.25046453659642</v>
      </c>
    </row>
    <row r="23" spans="1:9" s="30" customFormat="1" ht="90">
      <c r="A23" s="34" t="s">
        <v>57</v>
      </c>
      <c r="B23" s="37" t="s">
        <v>12</v>
      </c>
      <c r="C23" s="62">
        <v>44130</v>
      </c>
      <c r="D23" s="27"/>
      <c r="E23" s="62">
        <v>6730.03</v>
      </c>
      <c r="F23" s="36">
        <f t="shared" si="0"/>
        <v>15.25046453659642</v>
      </c>
    </row>
    <row r="24" spans="1:9" s="30" customFormat="1">
      <c r="A24" s="39" t="s">
        <v>58</v>
      </c>
      <c r="B24" s="40" t="s">
        <v>4</v>
      </c>
      <c r="C24" s="63">
        <f>C25+C26</f>
        <v>269194.7</v>
      </c>
      <c r="D24" s="27"/>
      <c r="E24" s="63">
        <f>E25+E26</f>
        <v>134657.42000000001</v>
      </c>
      <c r="F24" s="36">
        <f t="shared" si="0"/>
        <v>50.022314703818459</v>
      </c>
    </row>
    <row r="25" spans="1:9" s="30" customFormat="1">
      <c r="A25" s="34" t="s">
        <v>105</v>
      </c>
      <c r="B25" s="41" t="s">
        <v>90</v>
      </c>
      <c r="C25" s="62">
        <v>219194.7</v>
      </c>
      <c r="D25" s="27"/>
      <c r="E25" s="62">
        <v>128189.82</v>
      </c>
      <c r="F25" s="36">
        <f t="shared" si="0"/>
        <v>58.482171329872479</v>
      </c>
      <c r="H25" s="60"/>
      <c r="I25" s="61"/>
    </row>
    <row r="26" spans="1:9" s="30" customFormat="1" ht="30.75" thickBot="1">
      <c r="A26" s="34" t="s">
        <v>106</v>
      </c>
      <c r="B26" s="41" t="s">
        <v>91</v>
      </c>
      <c r="C26" s="62">
        <v>50000</v>
      </c>
      <c r="D26" s="27"/>
      <c r="E26" s="62">
        <v>6467.6</v>
      </c>
      <c r="F26" s="36">
        <f t="shared" si="0"/>
        <v>12.9352</v>
      </c>
      <c r="H26" s="60"/>
      <c r="I26" s="61"/>
    </row>
    <row r="27" spans="1:9" s="30" customFormat="1" ht="16.5" thickBot="1">
      <c r="A27" s="87" t="s">
        <v>24</v>
      </c>
      <c r="B27" s="88"/>
      <c r="C27" s="64">
        <f>C11+C13+C19+C21</f>
        <v>560506.69999999995</v>
      </c>
      <c r="D27" s="64">
        <f>D11+D19+D21+D13</f>
        <v>0</v>
      </c>
      <c r="E27" s="64">
        <f>E11+E19+E21+E13</f>
        <v>247607.89</v>
      </c>
      <c r="F27" s="36">
        <f t="shared" si="0"/>
        <v>44.17572350161025</v>
      </c>
    </row>
    <row r="28" spans="1:9" s="30" customFormat="1" ht="60">
      <c r="A28" s="42" t="s">
        <v>14</v>
      </c>
      <c r="B28" s="35" t="s">
        <v>10</v>
      </c>
      <c r="C28" s="36">
        <f>C29+C34</f>
        <v>97473.8</v>
      </c>
      <c r="D28" s="27"/>
      <c r="E28" s="36">
        <f>E29+E34</f>
        <v>35434.82</v>
      </c>
      <c r="F28" s="36">
        <f t="shared" si="0"/>
        <v>36.353173878519151</v>
      </c>
    </row>
    <row r="29" spans="1:9" s="30" customFormat="1" ht="195">
      <c r="A29" s="39" t="s">
        <v>15</v>
      </c>
      <c r="B29" s="40" t="s">
        <v>89</v>
      </c>
      <c r="C29" s="63">
        <f>C30+C31+C32</f>
        <v>62573.8</v>
      </c>
      <c r="D29" s="63">
        <f t="shared" ref="D29" si="3">D30+D31+D32</f>
        <v>0</v>
      </c>
      <c r="E29" s="63">
        <f>E30+E31+E32+E33</f>
        <v>25427.34</v>
      </c>
      <c r="F29" s="36">
        <f t="shared" si="0"/>
        <v>40.635761293065151</v>
      </c>
    </row>
    <row r="30" spans="1:9" s="30" customFormat="1" ht="150">
      <c r="A30" s="34" t="s">
        <v>59</v>
      </c>
      <c r="B30" s="38" t="s">
        <v>16</v>
      </c>
      <c r="C30" s="62">
        <v>51973.8</v>
      </c>
      <c r="D30" s="27"/>
      <c r="E30" s="62">
        <v>18938.72</v>
      </c>
      <c r="F30" s="36">
        <f t="shared" si="0"/>
        <v>36.438975022030327</v>
      </c>
    </row>
    <row r="31" spans="1:9" s="30" customFormat="1" ht="150">
      <c r="A31" s="43" t="s">
        <v>60</v>
      </c>
      <c r="B31" s="49" t="s">
        <v>17</v>
      </c>
      <c r="C31" s="62">
        <v>1600</v>
      </c>
      <c r="D31" s="27"/>
      <c r="E31" s="62">
        <v>926.73</v>
      </c>
      <c r="F31" s="36">
        <f t="shared" si="0"/>
        <v>57.920625000000001</v>
      </c>
    </row>
    <row r="32" spans="1:9" s="30" customFormat="1" ht="84.75" customHeight="1">
      <c r="A32" s="43" t="s">
        <v>100</v>
      </c>
      <c r="B32" s="58" t="s">
        <v>101</v>
      </c>
      <c r="C32" s="62">
        <v>9000</v>
      </c>
      <c r="D32" s="27"/>
      <c r="E32" s="62">
        <v>0</v>
      </c>
      <c r="F32" s="36">
        <f t="shared" si="0"/>
        <v>0</v>
      </c>
    </row>
    <row r="33" spans="1:6" s="30" customFormat="1" ht="75">
      <c r="A33" s="34" t="s">
        <v>68</v>
      </c>
      <c r="B33" s="53" t="s">
        <v>67</v>
      </c>
      <c r="C33" s="65">
        <v>0</v>
      </c>
      <c r="D33" s="27"/>
      <c r="E33" s="62">
        <v>5561.89</v>
      </c>
      <c r="F33" s="36">
        <v>0</v>
      </c>
    </row>
    <row r="34" spans="1:6" s="30" customFormat="1" ht="210">
      <c r="A34" s="39" t="s">
        <v>34</v>
      </c>
      <c r="B34" s="44" t="s">
        <v>37</v>
      </c>
      <c r="C34" s="63">
        <f t="shared" ref="C34:D34" si="4">C35</f>
        <v>34900</v>
      </c>
      <c r="D34" s="63">
        <f t="shared" si="4"/>
        <v>0</v>
      </c>
      <c r="E34" s="63">
        <f>E35</f>
        <v>10007.48</v>
      </c>
      <c r="F34" s="36">
        <f t="shared" si="0"/>
        <v>28.674727793696274</v>
      </c>
    </row>
    <row r="35" spans="1:6" s="30" customFormat="1" ht="150">
      <c r="A35" s="34" t="s">
        <v>61</v>
      </c>
      <c r="B35" s="37" t="s">
        <v>5</v>
      </c>
      <c r="C35" s="63">
        <v>34900</v>
      </c>
      <c r="D35" s="27"/>
      <c r="E35" s="63">
        <v>10007.48</v>
      </c>
      <c r="F35" s="36">
        <f t="shared" si="0"/>
        <v>28.674727793696274</v>
      </c>
    </row>
    <row r="36" spans="1:6" s="30" customFormat="1" ht="60">
      <c r="A36" s="56" t="s">
        <v>95</v>
      </c>
      <c r="B36" s="37" t="s">
        <v>93</v>
      </c>
      <c r="C36" s="62">
        <f>C37</f>
        <v>0</v>
      </c>
      <c r="D36" s="27"/>
      <c r="E36" s="62">
        <f>E37</f>
        <v>344.79</v>
      </c>
      <c r="F36" s="36">
        <v>0</v>
      </c>
    </row>
    <row r="37" spans="1:6" s="30" customFormat="1" ht="45">
      <c r="A37" s="56" t="s">
        <v>96</v>
      </c>
      <c r="B37" s="37" t="s">
        <v>94</v>
      </c>
      <c r="C37" s="62">
        <v>0</v>
      </c>
      <c r="D37" s="27"/>
      <c r="E37" s="62">
        <v>344.79</v>
      </c>
      <c r="F37" s="36">
        <v>0</v>
      </c>
    </row>
    <row r="38" spans="1:6" s="30" customFormat="1" ht="59.25" customHeight="1">
      <c r="A38" s="56" t="s">
        <v>18</v>
      </c>
      <c r="B38" s="49" t="s">
        <v>6</v>
      </c>
      <c r="C38" s="62">
        <f>C39+C41</f>
        <v>53500</v>
      </c>
      <c r="D38" s="62">
        <f t="shared" ref="D38" si="5">D39+D41</f>
        <v>0</v>
      </c>
      <c r="E38" s="62">
        <f>E39+E41</f>
        <v>15042.7</v>
      </c>
      <c r="F38" s="36">
        <f t="shared" si="0"/>
        <v>28.117196261682242</v>
      </c>
    </row>
    <row r="39" spans="1:6" s="30" customFormat="1" ht="195">
      <c r="A39" s="56" t="s">
        <v>35</v>
      </c>
      <c r="B39" s="44" t="s">
        <v>38</v>
      </c>
      <c r="C39" s="63">
        <f>C40</f>
        <v>25000</v>
      </c>
      <c r="D39" s="63">
        <f t="shared" ref="D39:E39" si="6">D40</f>
        <v>0</v>
      </c>
      <c r="E39" s="63">
        <f t="shared" si="6"/>
        <v>14195.11</v>
      </c>
      <c r="F39" s="36">
        <f t="shared" si="0"/>
        <v>56.780439999999999</v>
      </c>
    </row>
    <row r="40" spans="1:6" s="30" customFormat="1" ht="180">
      <c r="A40" s="34" t="s">
        <v>62</v>
      </c>
      <c r="B40" s="37" t="s">
        <v>11</v>
      </c>
      <c r="C40" s="66">
        <v>25000</v>
      </c>
      <c r="D40" s="27"/>
      <c r="E40" s="66">
        <v>14195.11</v>
      </c>
      <c r="F40" s="36">
        <f t="shared" si="0"/>
        <v>56.780439999999999</v>
      </c>
    </row>
    <row r="41" spans="1:6" s="30" customFormat="1" ht="90">
      <c r="A41" s="39" t="s">
        <v>32</v>
      </c>
      <c r="B41" s="44" t="s">
        <v>39</v>
      </c>
      <c r="C41" s="67">
        <f>C42+C43</f>
        <v>28500</v>
      </c>
      <c r="D41" s="67">
        <f t="shared" ref="D41" si="7">D42+D43</f>
        <v>0</v>
      </c>
      <c r="E41" s="67">
        <f>E42+E43</f>
        <v>847.59</v>
      </c>
      <c r="F41" s="36">
        <f t="shared" si="0"/>
        <v>2.9740000000000002</v>
      </c>
    </row>
    <row r="42" spans="1:6" s="30" customFormat="1" ht="105">
      <c r="A42" s="39" t="s">
        <v>63</v>
      </c>
      <c r="B42" s="44" t="s">
        <v>7</v>
      </c>
      <c r="C42" s="67">
        <v>20000</v>
      </c>
      <c r="D42" s="27"/>
      <c r="E42" s="67">
        <v>847.59</v>
      </c>
      <c r="F42" s="36">
        <f t="shared" si="0"/>
        <v>4.2379499999999997</v>
      </c>
    </row>
    <row r="43" spans="1:6" s="30" customFormat="1" ht="105">
      <c r="A43" s="39" t="s">
        <v>64</v>
      </c>
      <c r="B43" s="49" t="s">
        <v>8</v>
      </c>
      <c r="C43" s="67">
        <f>5000+3500</f>
        <v>8500</v>
      </c>
      <c r="D43" s="27"/>
      <c r="E43" s="67">
        <v>0</v>
      </c>
      <c r="F43" s="36">
        <f t="shared" si="0"/>
        <v>0</v>
      </c>
    </row>
    <row r="44" spans="1:6" s="30" customFormat="1" ht="30">
      <c r="A44" s="39" t="s">
        <v>69</v>
      </c>
      <c r="B44" s="49" t="s">
        <v>70</v>
      </c>
      <c r="C44" s="62">
        <f>C45+C46</f>
        <v>0</v>
      </c>
      <c r="D44" s="62">
        <f t="shared" ref="D44" si="8">D45+D46</f>
        <v>0</v>
      </c>
      <c r="E44" s="62">
        <f>E45+E46</f>
        <v>60</v>
      </c>
      <c r="F44" s="36">
        <v>0</v>
      </c>
    </row>
    <row r="45" spans="1:6" s="30" customFormat="1" ht="78" customHeight="1">
      <c r="A45" s="39" t="s">
        <v>103</v>
      </c>
      <c r="B45" s="45" t="s">
        <v>102</v>
      </c>
      <c r="C45" s="62">
        <v>0</v>
      </c>
      <c r="D45" s="27"/>
      <c r="E45" s="62">
        <v>40</v>
      </c>
      <c r="F45" s="36">
        <v>0</v>
      </c>
    </row>
    <row r="46" spans="1:6" s="30" customFormat="1" ht="51.75" customHeight="1">
      <c r="A46" s="39" t="s">
        <v>72</v>
      </c>
      <c r="B46" s="57" t="s">
        <v>71</v>
      </c>
      <c r="C46" s="62">
        <v>0</v>
      </c>
      <c r="D46" s="27"/>
      <c r="E46" s="62">
        <v>20</v>
      </c>
      <c r="F46" s="36">
        <v>0</v>
      </c>
    </row>
    <row r="47" spans="1:6" s="30" customFormat="1" ht="30">
      <c r="A47" s="39" t="s">
        <v>40</v>
      </c>
      <c r="B47" s="49" t="s">
        <v>104</v>
      </c>
      <c r="C47" s="62">
        <f>C48</f>
        <v>0</v>
      </c>
      <c r="D47" s="27"/>
      <c r="E47" s="62">
        <f>E48+E49</f>
        <v>-107.21000000000004</v>
      </c>
      <c r="F47" s="36">
        <v>0</v>
      </c>
    </row>
    <row r="48" spans="1:6" s="30" customFormat="1" ht="45">
      <c r="A48" s="39" t="s">
        <v>73</v>
      </c>
      <c r="B48" s="48" t="s">
        <v>74</v>
      </c>
      <c r="C48" s="68">
        <v>0</v>
      </c>
      <c r="D48" s="27"/>
      <c r="E48" s="69">
        <v>-396.6</v>
      </c>
      <c r="F48" s="36">
        <v>0</v>
      </c>
    </row>
    <row r="49" spans="1:6" s="30" customFormat="1" ht="30.75" thickBot="1">
      <c r="A49" s="39" t="s">
        <v>108</v>
      </c>
      <c r="B49" s="48" t="s">
        <v>107</v>
      </c>
      <c r="C49" s="68">
        <v>0</v>
      </c>
      <c r="D49" s="27"/>
      <c r="E49" s="69">
        <v>289.39</v>
      </c>
      <c r="F49" s="36">
        <v>0</v>
      </c>
    </row>
    <row r="50" spans="1:6" s="30" customFormat="1">
      <c r="A50" s="83" t="s">
        <v>25</v>
      </c>
      <c r="B50" s="84"/>
      <c r="C50" s="70">
        <f>C28+C36+C38+C44++C47</f>
        <v>150973.79999999999</v>
      </c>
      <c r="D50" s="70">
        <f>D28+D36+D38+D44++D47</f>
        <v>0</v>
      </c>
      <c r="E50" s="70">
        <f>E28+E38+E47+E44+E36</f>
        <v>50775.100000000006</v>
      </c>
      <c r="F50" s="36">
        <f t="shared" si="0"/>
        <v>33.631729478889724</v>
      </c>
    </row>
    <row r="51" spans="1:6" s="30" customFormat="1">
      <c r="A51" s="89" t="s">
        <v>26</v>
      </c>
      <c r="B51" s="90"/>
      <c r="C51" s="63">
        <f>C50+C27</f>
        <v>711480.5</v>
      </c>
      <c r="D51" s="63">
        <f>D27+D50</f>
        <v>0</v>
      </c>
      <c r="E51" s="63">
        <f>E27+E50</f>
        <v>298382.99</v>
      </c>
      <c r="F51" s="36">
        <f t="shared" si="0"/>
        <v>41.938322975822949</v>
      </c>
    </row>
    <row r="52" spans="1:6" s="30" customFormat="1" ht="30">
      <c r="A52" s="46" t="s">
        <v>77</v>
      </c>
      <c r="B52" s="37" t="s">
        <v>76</v>
      </c>
      <c r="C52" s="63">
        <f>C55+C57+C53+C54</f>
        <v>50898.2</v>
      </c>
      <c r="D52" s="63">
        <f t="shared" ref="D52" si="9">D55</f>
        <v>0</v>
      </c>
      <c r="E52" s="63">
        <f>E55+E57</f>
        <v>3695.57</v>
      </c>
      <c r="F52" s="36">
        <f t="shared" si="0"/>
        <v>7.2607086301676684</v>
      </c>
    </row>
    <row r="53" spans="1:6" s="30" customFormat="1" ht="60">
      <c r="A53" s="46" t="s">
        <v>114</v>
      </c>
      <c r="B53" s="37" t="s">
        <v>113</v>
      </c>
      <c r="C53" s="63">
        <v>7758.6</v>
      </c>
      <c r="D53" s="71"/>
      <c r="E53" s="63">
        <v>0</v>
      </c>
      <c r="F53" s="36">
        <f t="shared" si="0"/>
        <v>0</v>
      </c>
    </row>
    <row r="54" spans="1:6" s="30" customFormat="1" ht="165.75" thickBot="1">
      <c r="A54" s="46" t="s">
        <v>112</v>
      </c>
      <c r="B54" s="37" t="s">
        <v>111</v>
      </c>
      <c r="C54" s="63">
        <v>38594</v>
      </c>
      <c r="D54" s="71"/>
      <c r="E54" s="63">
        <v>0</v>
      </c>
      <c r="F54" s="36">
        <f t="shared" si="0"/>
        <v>0</v>
      </c>
    </row>
    <row r="55" spans="1:6" s="30" customFormat="1" ht="16.5" thickBot="1">
      <c r="A55" s="43" t="s">
        <v>43</v>
      </c>
      <c r="B55" s="37" t="s">
        <v>42</v>
      </c>
      <c r="C55" s="63">
        <f>C56</f>
        <v>3595.6</v>
      </c>
      <c r="D55" s="72"/>
      <c r="E55" s="63">
        <f>E56</f>
        <v>3595.57</v>
      </c>
      <c r="F55" s="36">
        <f t="shared" si="0"/>
        <v>99.999165646901773</v>
      </c>
    </row>
    <row r="56" spans="1:6" s="30" customFormat="1" ht="30">
      <c r="A56" s="47" t="s">
        <v>65</v>
      </c>
      <c r="B56" s="48" t="s">
        <v>44</v>
      </c>
      <c r="C56" s="68">
        <v>3595.6</v>
      </c>
      <c r="D56" s="72"/>
      <c r="E56" s="68">
        <v>3595.57</v>
      </c>
      <c r="F56" s="36">
        <f t="shared" si="0"/>
        <v>99.999165646901773</v>
      </c>
    </row>
    <row r="57" spans="1:6" s="30" customFormat="1" ht="45">
      <c r="A57" s="43" t="s">
        <v>79</v>
      </c>
      <c r="B57" s="49" t="s">
        <v>75</v>
      </c>
      <c r="C57" s="62">
        <f>C58</f>
        <v>950</v>
      </c>
      <c r="D57" s="62">
        <f t="shared" ref="D57:E57" si="10">D58</f>
        <v>0</v>
      </c>
      <c r="E57" s="62">
        <f t="shared" si="10"/>
        <v>100</v>
      </c>
      <c r="F57" s="36">
        <f t="shared" si="0"/>
        <v>10.526315789473683</v>
      </c>
    </row>
    <row r="58" spans="1:6" s="30" customFormat="1" ht="45">
      <c r="A58" s="47" t="s">
        <v>78</v>
      </c>
      <c r="B58" s="48" t="s">
        <v>80</v>
      </c>
      <c r="C58" s="62">
        <v>950</v>
      </c>
      <c r="D58" s="73"/>
      <c r="E58" s="74">
        <v>100</v>
      </c>
      <c r="F58" s="36">
        <f t="shared" si="0"/>
        <v>10.526315789473683</v>
      </c>
    </row>
    <row r="59" spans="1:6" s="30" customFormat="1" ht="180">
      <c r="A59" s="47" t="s">
        <v>83</v>
      </c>
      <c r="B59" s="45" t="s">
        <v>81</v>
      </c>
      <c r="C59" s="62">
        <f>C60</f>
        <v>2928.9</v>
      </c>
      <c r="D59" s="73"/>
      <c r="E59" s="74">
        <f>E60+E61</f>
        <v>4906.79</v>
      </c>
      <c r="F59" s="36">
        <f t="shared" si="0"/>
        <v>167.53013076581652</v>
      </c>
    </row>
    <row r="60" spans="1:6" s="30" customFormat="1" ht="105">
      <c r="A60" s="47" t="s">
        <v>86</v>
      </c>
      <c r="B60" s="45" t="s">
        <v>82</v>
      </c>
      <c r="C60" s="68">
        <v>2928.9</v>
      </c>
      <c r="D60" s="75"/>
      <c r="E60" s="76">
        <v>4510.1899999999996</v>
      </c>
      <c r="F60" s="36">
        <f t="shared" si="0"/>
        <v>153.98921096657446</v>
      </c>
    </row>
    <row r="61" spans="1:6" s="30" customFormat="1" ht="60">
      <c r="A61" s="47" t="s">
        <v>110</v>
      </c>
      <c r="B61" s="45" t="s">
        <v>109</v>
      </c>
      <c r="C61" s="68">
        <v>0</v>
      </c>
      <c r="D61" s="75"/>
      <c r="E61" s="76">
        <v>396.6</v>
      </c>
      <c r="F61" s="36">
        <v>0</v>
      </c>
    </row>
    <row r="62" spans="1:6" s="30" customFormat="1" ht="90">
      <c r="A62" s="47" t="s">
        <v>87</v>
      </c>
      <c r="B62" s="45" t="s">
        <v>84</v>
      </c>
      <c r="C62" s="68">
        <f>C63</f>
        <v>0</v>
      </c>
      <c r="D62" s="75"/>
      <c r="E62" s="76">
        <f>E63</f>
        <v>-254.1</v>
      </c>
      <c r="F62" s="36">
        <v>0</v>
      </c>
    </row>
    <row r="63" spans="1:6" s="30" customFormat="1" ht="90.75" thickBot="1">
      <c r="A63" s="50" t="s">
        <v>88</v>
      </c>
      <c r="B63" s="51" t="s">
        <v>85</v>
      </c>
      <c r="C63" s="77">
        <v>0</v>
      </c>
      <c r="D63" s="78"/>
      <c r="E63" s="79">
        <v>-254.1</v>
      </c>
      <c r="F63" s="36">
        <v>0</v>
      </c>
    </row>
    <row r="64" spans="1:6" s="30" customFormat="1" ht="16.5" thickBot="1">
      <c r="A64" s="85" t="s">
        <v>21</v>
      </c>
      <c r="B64" s="86"/>
      <c r="C64" s="52">
        <f>C51+C52+C62+C59</f>
        <v>765307.6</v>
      </c>
      <c r="D64" s="52">
        <f>D51+D52+D62+D59</f>
        <v>0</v>
      </c>
      <c r="E64" s="52">
        <f>E51+E52+E62+E59</f>
        <v>306731.25</v>
      </c>
      <c r="F64" s="54">
        <f t="shared" ref="F64" si="11">E64/C64*100</f>
        <v>40.079472619898198</v>
      </c>
    </row>
    <row r="65" spans="1:5" ht="20.25">
      <c r="A65" s="21"/>
      <c r="B65" s="21"/>
      <c r="C65" s="22"/>
      <c r="D65" s="23"/>
      <c r="E65" s="6"/>
    </row>
    <row r="66" spans="1:5" s="4" customFormat="1" ht="15">
      <c r="A66" s="9"/>
      <c r="B66" s="10"/>
      <c r="C66" s="12"/>
      <c r="D66" s="12"/>
    </row>
    <row r="67" spans="1:5" s="4" customFormat="1" ht="15">
      <c r="A67" s="14"/>
      <c r="B67" s="7"/>
      <c r="C67" s="16"/>
    </row>
    <row r="68" spans="1:5" s="4" customFormat="1" ht="15">
      <c r="A68" s="17"/>
      <c r="B68" s="7"/>
      <c r="C68" s="18"/>
    </row>
    <row r="69" spans="1:5" s="4" customFormat="1" ht="15">
      <c r="A69" s="8"/>
      <c r="B69" s="9"/>
      <c r="C69" s="11"/>
    </row>
    <row r="70" spans="1:5" s="4" customFormat="1" ht="15"/>
    <row r="71" spans="1:5" s="4" customFormat="1" ht="15"/>
    <row r="72" spans="1:5" s="4" customFormat="1" ht="15">
      <c r="A72" s="8"/>
      <c r="B72" s="9"/>
      <c r="C72" s="11"/>
    </row>
    <row r="73" spans="1:5" s="4" customFormat="1" ht="15">
      <c r="A73" s="13"/>
      <c r="B73" s="14"/>
      <c r="C73" s="15"/>
    </row>
    <row r="74" spans="1:5" s="4" customFormat="1" ht="15">
      <c r="A74" s="13"/>
      <c r="B74" s="17"/>
      <c r="C74" s="15"/>
    </row>
    <row r="75" spans="1:5" s="4" customFormat="1" ht="15"/>
    <row r="76" spans="1:5" s="4" customFormat="1" ht="15">
      <c r="A76" s="13"/>
      <c r="B76" s="14"/>
      <c r="C76" s="15"/>
    </row>
    <row r="77" spans="1:5" s="4" customFormat="1" ht="15">
      <c r="A77" s="13"/>
      <c r="B77" s="17"/>
      <c r="C77" s="15"/>
    </row>
    <row r="78" spans="1:5" s="4" customFormat="1" ht="15"/>
    <row r="79" spans="1:5" s="4" customFormat="1">
      <c r="A79" s="19"/>
      <c r="B79" s="20"/>
      <c r="C79" s="16"/>
    </row>
  </sheetData>
  <mergeCells count="10">
    <mergeCell ref="A50:B50"/>
    <mergeCell ref="A64:B64"/>
    <mergeCell ref="A27:B27"/>
    <mergeCell ref="A51:B51"/>
    <mergeCell ref="A8:F8"/>
    <mergeCell ref="A6:F6"/>
    <mergeCell ref="A2:F2"/>
    <mergeCell ref="A1:F1"/>
    <mergeCell ref="A3:F3"/>
    <mergeCell ref="A4:F4"/>
  </mergeCells>
  <pageMargins left="0.59055118110236227" right="0.19685039370078741" top="0.39370078740157483" bottom="0.39370078740157483" header="0" footer="0"/>
  <pageSetup paperSize="9" scale="8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2016-10-03T06:58:01Z</dcterms:modified>
</cp:coreProperties>
</file>