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9035" windowHeight="12015"/>
  </bookViews>
  <sheets>
    <sheet name="Паспорт" sheetId="4" r:id="rId1"/>
    <sheet name="Мероприятия" sheetId="1" r:id="rId2"/>
    <sheet name="Показатели" sheetId="2" r:id="rId3"/>
    <sheet name="Методика расчета" sheetId="5" r:id="rId4"/>
    <sheet name="Обоснование финансирования" sheetId="3" r:id="rId5"/>
  </sheets>
  <definedNames>
    <definedName name="_xlnm.Print_Titles" localSheetId="1">Мероприятия!$6:$7</definedName>
    <definedName name="_xlnm.Print_Titles" localSheetId="4">'Обоснование финансирования'!$7:$8</definedName>
  </definedNames>
  <calcPr calcId="125725"/>
</workbook>
</file>

<file path=xl/calcChain.xml><?xml version="1.0" encoding="utf-8"?>
<calcChain xmlns="http://schemas.openxmlformats.org/spreadsheetml/2006/main">
  <c r="E47" i="1"/>
  <c r="E45"/>
  <c r="H17"/>
  <c r="I17"/>
  <c r="J17"/>
  <c r="K17"/>
  <c r="G17"/>
  <c r="I22" i="3"/>
  <c r="J22"/>
  <c r="K22"/>
  <c r="L22"/>
  <c r="H22"/>
  <c r="G41" i="1"/>
  <c r="H41"/>
  <c r="I41"/>
  <c r="J41"/>
  <c r="K41"/>
  <c r="F41"/>
  <c r="E41"/>
  <c r="F42"/>
  <c r="I13" i="3"/>
  <c r="J13"/>
  <c r="K13"/>
  <c r="L13"/>
  <c r="I12"/>
  <c r="J12"/>
  <c r="K12"/>
  <c r="L12"/>
  <c r="H12"/>
  <c r="K11"/>
  <c r="L11"/>
  <c r="I10"/>
  <c r="J10"/>
  <c r="K10"/>
  <c r="L10"/>
  <c r="H10"/>
  <c r="G25" i="1"/>
  <c r="G23" s="1"/>
  <c r="E16"/>
  <c r="E13" s="1"/>
  <c r="E17"/>
  <c r="E18"/>
  <c r="E20"/>
  <c r="E30"/>
  <c r="E32"/>
  <c r="E34"/>
  <c r="E36"/>
  <c r="E39"/>
  <c r="E44"/>
  <c r="E43" s="1"/>
  <c r="E55"/>
  <c r="E54" s="1"/>
  <c r="E53" s="1"/>
  <c r="G22"/>
  <c r="H11" i="3" s="1"/>
  <c r="G39" i="1"/>
  <c r="H28"/>
  <c r="I15" i="3" s="1"/>
  <c r="I28" i="1"/>
  <c r="J15" i="3" s="1"/>
  <c r="J28" i="1"/>
  <c r="K15" i="3" s="1"/>
  <c r="K28" i="1"/>
  <c r="L15" i="3" s="1"/>
  <c r="H26" i="1"/>
  <c r="I14" i="3" s="1"/>
  <c r="I26" i="1"/>
  <c r="J14" i="3" s="1"/>
  <c r="J26" i="1"/>
  <c r="K14" i="3" s="1"/>
  <c r="K26" i="1"/>
  <c r="L14" i="3" s="1"/>
  <c r="G26" i="1"/>
  <c r="H14" i="3" s="1"/>
  <c r="G28" i="1"/>
  <c r="H15" i="3" s="1"/>
  <c r="F29" i="1"/>
  <c r="F27"/>
  <c r="F28"/>
  <c r="F26"/>
  <c r="F58"/>
  <c r="F57" s="1"/>
  <c r="H57"/>
  <c r="I28" i="3" s="1"/>
  <c r="I57" i="1"/>
  <c r="J28" i="3" s="1"/>
  <c r="J57" i="1"/>
  <c r="K28" i="3" s="1"/>
  <c r="K57" i="1"/>
  <c r="L28" i="3" s="1"/>
  <c r="G57" i="1"/>
  <c r="H28" i="3" s="1"/>
  <c r="I22" i="1"/>
  <c r="H22"/>
  <c r="G44"/>
  <c r="H16"/>
  <c r="I16"/>
  <c r="J16"/>
  <c r="K16"/>
  <c r="G16"/>
  <c r="H23"/>
  <c r="I23"/>
  <c r="J23"/>
  <c r="K23"/>
  <c r="F24"/>
  <c r="J11" i="3" l="1"/>
  <c r="I11"/>
  <c r="H13"/>
  <c r="F25" i="1"/>
  <c r="E10"/>
  <c r="E14"/>
  <c r="E11" s="1"/>
  <c r="E15"/>
  <c r="F23"/>
  <c r="E9" l="1"/>
  <c r="E12"/>
  <c r="H44"/>
  <c r="I44"/>
  <c r="J44"/>
  <c r="K44"/>
  <c r="G55"/>
  <c r="G54" s="1"/>
  <c r="H55"/>
  <c r="I55"/>
  <c r="J55"/>
  <c r="K55"/>
  <c r="D15" i="4"/>
  <c r="I27" i="3"/>
  <c r="J27"/>
  <c r="K27"/>
  <c r="L27"/>
  <c r="H27"/>
  <c r="I26"/>
  <c r="J26"/>
  <c r="K26"/>
  <c r="L26"/>
  <c r="H26"/>
  <c r="I25"/>
  <c r="J25"/>
  <c r="K25"/>
  <c r="L25"/>
  <c r="H25"/>
  <c r="I24"/>
  <c r="J24"/>
  <c r="K24"/>
  <c r="L24"/>
  <c r="H24"/>
  <c r="I23"/>
  <c r="J23"/>
  <c r="K23"/>
  <c r="L23"/>
  <c r="H23"/>
  <c r="I21"/>
  <c r="J21"/>
  <c r="K21"/>
  <c r="L21"/>
  <c r="H21"/>
  <c r="H20"/>
  <c r="I20"/>
  <c r="J20"/>
  <c r="K20"/>
  <c r="L20"/>
  <c r="I19"/>
  <c r="J19"/>
  <c r="K19"/>
  <c r="L19"/>
  <c r="H19"/>
  <c r="I18"/>
  <c r="J18"/>
  <c r="K18"/>
  <c r="L18"/>
  <c r="H18"/>
  <c r="I17"/>
  <c r="J17"/>
  <c r="K17"/>
  <c r="L17"/>
  <c r="H17"/>
  <c r="I16"/>
  <c r="J16"/>
  <c r="K16"/>
  <c r="L16"/>
  <c r="H16"/>
  <c r="I9"/>
  <c r="J9"/>
  <c r="K9"/>
  <c r="L9"/>
  <c r="H9"/>
  <c r="C16" i="4" l="1"/>
  <c r="D16"/>
  <c r="E16"/>
  <c r="F16"/>
  <c r="G16"/>
  <c r="C17"/>
  <c r="D17"/>
  <c r="E17"/>
  <c r="F17"/>
  <c r="G17"/>
  <c r="C18"/>
  <c r="D18"/>
  <c r="E18"/>
  <c r="F18"/>
  <c r="G18"/>
  <c r="E15"/>
  <c r="F15"/>
  <c r="G15"/>
  <c r="C15"/>
  <c r="H54" i="1" l="1"/>
  <c r="I54"/>
  <c r="I53" s="1"/>
  <c r="J54"/>
  <c r="K54"/>
  <c r="K53" s="1"/>
  <c r="H43"/>
  <c r="I43"/>
  <c r="J43"/>
  <c r="K43"/>
  <c r="G43"/>
  <c r="H51"/>
  <c r="I51"/>
  <c r="J51"/>
  <c r="K51"/>
  <c r="G51"/>
  <c r="H49"/>
  <c r="I49"/>
  <c r="J49"/>
  <c r="K49"/>
  <c r="G49"/>
  <c r="H47"/>
  <c r="I47"/>
  <c r="J47"/>
  <c r="K47"/>
  <c r="G47"/>
  <c r="H45"/>
  <c r="I45"/>
  <c r="F45" s="1"/>
  <c r="J45"/>
  <c r="K45"/>
  <c r="G45"/>
  <c r="F19"/>
  <c r="F21"/>
  <c r="F22"/>
  <c r="F31"/>
  <c r="F33"/>
  <c r="F35"/>
  <c r="F37"/>
  <c r="F38"/>
  <c r="F40"/>
  <c r="F46"/>
  <c r="F48"/>
  <c r="F50"/>
  <c r="F52"/>
  <c r="F55"/>
  <c r="F56"/>
  <c r="H18"/>
  <c r="H14"/>
  <c r="G14"/>
  <c r="H13"/>
  <c r="J13"/>
  <c r="G13"/>
  <c r="H36"/>
  <c r="I36"/>
  <c r="J36"/>
  <c r="K36"/>
  <c r="G36"/>
  <c r="H34"/>
  <c r="I34"/>
  <c r="J34"/>
  <c r="K34"/>
  <c r="G34"/>
  <c r="H32"/>
  <c r="I32"/>
  <c r="J32"/>
  <c r="K32"/>
  <c r="G32"/>
  <c r="H30"/>
  <c r="I30"/>
  <c r="J30"/>
  <c r="K30"/>
  <c r="G30"/>
  <c r="H20"/>
  <c r="I20"/>
  <c r="J20"/>
  <c r="K20"/>
  <c r="G20"/>
  <c r="I18"/>
  <c r="J18"/>
  <c r="K18"/>
  <c r="G18"/>
  <c r="H39"/>
  <c r="I39"/>
  <c r="J39"/>
  <c r="K39"/>
  <c r="H53" l="1"/>
  <c r="F54"/>
  <c r="J53"/>
  <c r="J14"/>
  <c r="G53"/>
  <c r="F53" s="1"/>
  <c r="G11"/>
  <c r="H12"/>
  <c r="K11"/>
  <c r="K14"/>
  <c r="I11"/>
  <c r="E13" i="4" s="1"/>
  <c r="I14" i="1"/>
  <c r="J11"/>
  <c r="G12"/>
  <c r="K10"/>
  <c r="G12" i="4" s="1"/>
  <c r="K13" i="1"/>
  <c r="I10"/>
  <c r="E12" i="4" s="1"/>
  <c r="I13" i="1"/>
  <c r="H11"/>
  <c r="D13" i="4" s="1"/>
  <c r="F39" i="1"/>
  <c r="F30"/>
  <c r="F34"/>
  <c r="F51"/>
  <c r="F44"/>
  <c r="F43"/>
  <c r="F36"/>
  <c r="F32"/>
  <c r="H15"/>
  <c r="G15"/>
  <c r="J15"/>
  <c r="F20"/>
  <c r="J10"/>
  <c r="F12" i="4" s="1"/>
  <c r="H10" i="1"/>
  <c r="D12" i="4" s="1"/>
  <c r="G10" i="1"/>
  <c r="G13" i="4"/>
  <c r="K9" i="1"/>
  <c r="K15"/>
  <c r="F13" i="4"/>
  <c r="F11" s="1"/>
  <c r="I9" i="1"/>
  <c r="F18"/>
  <c r="I15"/>
  <c r="F17"/>
  <c r="F16"/>
  <c r="F49"/>
  <c r="F47"/>
  <c r="G11" i="4" l="1"/>
  <c r="E11"/>
  <c r="F14" i="1"/>
  <c r="K12"/>
  <c r="I12"/>
  <c r="J12"/>
  <c r="D11" i="4"/>
  <c r="F13" i="1"/>
  <c r="J9"/>
  <c r="F15"/>
  <c r="H9"/>
  <c r="C12" i="4"/>
  <c r="B12" s="1"/>
  <c r="F10" i="1"/>
  <c r="D9" i="2" s="1"/>
  <c r="C13" i="4"/>
  <c r="G9" i="1"/>
  <c r="F11"/>
  <c r="C9" i="2" s="1"/>
  <c r="F12" i="1" l="1"/>
  <c r="F9"/>
  <c r="B13" i="4"/>
  <c r="C11"/>
  <c r="B11" s="1"/>
</calcChain>
</file>

<file path=xl/sharedStrings.xml><?xml version="1.0" encoding="utf-8"?>
<sst xmlns="http://schemas.openxmlformats.org/spreadsheetml/2006/main" count="330" uniqueCount="131">
  <si>
    <t>2017 год</t>
  </si>
  <si>
    <t>2018 год</t>
  </si>
  <si>
    <t>1.</t>
  </si>
  <si>
    <t xml:space="preserve">Итого         </t>
  </si>
  <si>
    <t>Итого</t>
  </si>
  <si>
    <t>Проектирование, паспортизация, разработка проектов на капитальный ремонт автомобильных дорог</t>
  </si>
  <si>
    <t>Реконструкция объектов дорожного хозяйства</t>
  </si>
  <si>
    <t>Приобретение дорожно-коммунальной техники</t>
  </si>
  <si>
    <t>Исполнение наказов избирателей города Пушкино</t>
  </si>
  <si>
    <t>Средства бюджета Московской области</t>
  </si>
  <si>
    <t>Срок исполнения мероприятия</t>
  </si>
  <si>
    <t>Источники финансирования</t>
  </si>
  <si>
    <t>N п/п</t>
  </si>
  <si>
    <t>Итого по программе</t>
  </si>
  <si>
    <t xml:space="preserve">Средства бюджета Московской области
</t>
  </si>
  <si>
    <t>Средства бюджета города Пушкино</t>
  </si>
  <si>
    <t>Всего (тыс.руб.)</t>
  </si>
  <si>
    <t>Объем финансирования в текущем финансовом году (тыс. руб.)</t>
  </si>
  <si>
    <t xml:space="preserve">Объем финансирования по годам (тыс. руб.)         </t>
  </si>
  <si>
    <t xml:space="preserve">Организация транспортного обслуживания населения  автомобильным транспортом в соответствии с муниципальными контрактами на оказание услуг по перевозке пассажиров   </t>
  </si>
  <si>
    <t>1.1.</t>
  </si>
  <si>
    <t>1.2.</t>
  </si>
  <si>
    <t>1.3.</t>
  </si>
  <si>
    <t>*</t>
  </si>
  <si>
    <t>МКУ "Дороги и транспорт"</t>
  </si>
  <si>
    <t xml:space="preserve">Содержание дорог до нормативного </t>
  </si>
  <si>
    <t>Проведение лабораторных исследований, получение заключений</t>
  </si>
  <si>
    <t>Проектирование, паспортизация, разработка проектов на кап. ремонт</t>
  </si>
  <si>
    <t>Завершение реконструкции объектов дорожного хозяйства</t>
  </si>
  <si>
    <t>Обеспечение безопасности дорожного движения</t>
  </si>
  <si>
    <t>Транспортное обслуживание социальных слоев  населения</t>
  </si>
  <si>
    <t>Координатор муниципальной программы</t>
  </si>
  <si>
    <t>Заместитель Главы администрации,  курирующий работу муниципального казенного учреждения Пушкинского муниципального района Московской области «Дороги и транспорт» (далее – МКУ «Дороги и транспорт»)</t>
  </si>
  <si>
    <t>Муниципальный заказчик муниципальной программы</t>
  </si>
  <si>
    <t>Цель муниципальной программы</t>
  </si>
  <si>
    <t>Расходы (тыс. руб.)</t>
  </si>
  <si>
    <t>Всего</t>
  </si>
  <si>
    <t>Планируемые результаты реализации муниципальной программы</t>
  </si>
  <si>
    <t>Единица измерения</t>
  </si>
  <si>
    <t>Доля протяженности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 в Московской области</t>
  </si>
  <si>
    <t>%</t>
  </si>
  <si>
    <t>Протяженность отремонтированных автомобильных дорог общего пользования местного значения</t>
  </si>
  <si>
    <t>км</t>
  </si>
  <si>
    <t>Ликвидация мест дорожно-транспортных происшествий</t>
  </si>
  <si>
    <t>Объем и источники финансирования муниципальной программы, в том числе:</t>
  </si>
  <si>
    <t>Паспорт муниципальной программы</t>
  </si>
  <si>
    <t>N  п/п</t>
  </si>
  <si>
    <t>Задачи, направленные на достижение цели</t>
  </si>
  <si>
    <t>Планируемый объем финансирования на решение данной задачи (тыс. руб.)</t>
  </si>
  <si>
    <t>Количественные и/или качественные целевые показатели, характеризующие достижение целей и решение задач</t>
  </si>
  <si>
    <t>Единица  измерения</t>
  </si>
  <si>
    <t>Планируемое значение показателя по годам реализации</t>
  </si>
  <si>
    <t>Другие источники (бюджет МО)</t>
  </si>
  <si>
    <t>№ п/п</t>
  </si>
  <si>
    <t>Наименование показателя</t>
  </si>
  <si>
    <t>Методика расчета</t>
  </si>
  <si>
    <t>Периодичность представления</t>
  </si>
  <si>
    <t>Ежеквартально</t>
  </si>
  <si>
    <t>Показатель определяется по фактическому значению отремонтированных дорог за отчетный год</t>
  </si>
  <si>
    <t>Источник финансирования</t>
  </si>
  <si>
    <t>Расчет необходимых финансовых ресурсов на реализацию мероприятия</t>
  </si>
  <si>
    <t xml:space="preserve">Общий объем финансовых ресурсов, необходимых для реализации мероприятия, в том числе по годам </t>
  </si>
  <si>
    <t>Эксплуатационные расходы, возникающие в результате реализации мероприятия</t>
  </si>
  <si>
    <t>Бюджет г.Пушкино</t>
  </si>
  <si>
    <t>Доля муниципальных маршрутов регулярных перевозок по регулируемым тарифам в общем количестве муниципальных маршрутов регулярных перевозок на конец года</t>
  </si>
  <si>
    <t xml:space="preserve">Муниципальная программа 
«Развитие и функционирование дорожно-транспортного комплекса города Пушкино на 2017-2021 годы»
</t>
  </si>
  <si>
    <t>Обеспечение развития и бесперебойного функционирования автомобильных дорог, повышение безопасности дорожного движения, повышение доступности и качества транспортных услуг для населения города Пушкино</t>
  </si>
  <si>
    <t>2019 год</t>
  </si>
  <si>
    <t>2020 год</t>
  </si>
  <si>
    <t>2021 год</t>
  </si>
  <si>
    <t>Содержание и поставка электроэнергии на светофорные объекты</t>
  </si>
  <si>
    <t xml:space="preserve">Ремонт светофорных объектов   </t>
  </si>
  <si>
    <t xml:space="preserve">Ремонт светофорных объектов </t>
  </si>
  <si>
    <t>Ответственный за выполнение мероприятия программы</t>
  </si>
  <si>
    <t>Результаты выполнения мероприятий программы</t>
  </si>
  <si>
    <t>Мероприятия по реализации программы</t>
  </si>
  <si>
    <t>Базовое значение показателя (на начало реализации программы)</t>
  </si>
  <si>
    <t>Наименование мероприятия муниципальной программы</t>
  </si>
  <si>
    <t>Содержание автомобильных и внутриквартальных дорог</t>
  </si>
  <si>
    <t>Задача 1 "Развитие и функционирование дорожно-транспортного комплекса"</t>
  </si>
  <si>
    <t>2017-2021</t>
  </si>
  <si>
    <t>Лабораторные исследования качества выполненных работ по ремонту и капитальному ремонту автомобильных и внутриквартальных дорог</t>
  </si>
  <si>
    <t>Ремонт и капитальный ремонт автомобильных дорог общего пользования тротуаров, и установка ограждений безопасности</t>
  </si>
  <si>
    <t>* - мероприятие реализуется в рамках программы с 2017 года</t>
  </si>
  <si>
    <r>
      <t xml:space="preserve">Основное мероприятие 1 </t>
    </r>
    <r>
      <rPr>
        <sz val="11"/>
        <color theme="1"/>
        <rFont val="Arial"/>
        <family val="2"/>
        <charset val="204"/>
      </rPr>
      <t xml:space="preserve">«Функционирование и развитие сети автомобильных и внутриквартальных дорог г.Пушкино»    </t>
    </r>
  </si>
  <si>
    <r>
      <t xml:space="preserve">Основное мероприятие 2 </t>
    </r>
    <r>
      <rPr>
        <sz val="11"/>
        <color theme="1"/>
        <rFont val="Arial"/>
        <family val="2"/>
        <charset val="204"/>
      </rPr>
      <t xml:space="preserve">«Обеспечение безопасности дорожного движения на территории города Пушкино»  </t>
    </r>
    <r>
      <rPr>
        <b/>
        <sz val="11"/>
        <color theme="1"/>
        <rFont val="Arial"/>
        <family val="2"/>
        <charset val="204"/>
      </rPr>
      <t xml:space="preserve"> </t>
    </r>
  </si>
  <si>
    <r>
      <t xml:space="preserve">Основное мероприятие 3 </t>
    </r>
    <r>
      <rPr>
        <sz val="11"/>
        <color theme="1"/>
        <rFont val="Arial"/>
        <family val="2"/>
        <charset val="204"/>
      </rPr>
      <t>«Транспортное обслуживание социальных слоев населения города Пушкино»</t>
    </r>
  </si>
  <si>
    <t>Протяженность автомобильных дорог местного значения, на которых обеспечено безопасное дорожное движение</t>
  </si>
  <si>
    <t>Ремонт и установка остановок общественного транспорта</t>
  </si>
  <si>
    <t>1.1.1.</t>
  </si>
  <si>
    <t>1.1.2.</t>
  </si>
  <si>
    <t>1.1.3.</t>
  </si>
  <si>
    <t>1.1.4.</t>
  </si>
  <si>
    <t>1.1.5.</t>
  </si>
  <si>
    <t>1.1.6.</t>
  </si>
  <si>
    <t>1.1.7.</t>
  </si>
  <si>
    <t>1.1.8.</t>
  </si>
  <si>
    <t>1.2.1.</t>
  </si>
  <si>
    <t>1.2.2.</t>
  </si>
  <si>
    <t>1.2.3.</t>
  </si>
  <si>
    <t>1.2.4.</t>
  </si>
  <si>
    <t>1.3.1.</t>
  </si>
  <si>
    <t>Показатель характеризует количество паспортизированных и поставленных на кадастровый учет автомобильных дорог и определяется по фактическому значению оформленных в собственность безхозяйных автомобильных дорог на которых обеспечено безопасность дорожного движения</t>
  </si>
  <si>
    <t>А=В/С*100, где В - протяженность автомобильных дорог общего пользования местного значения соответствующих нормативным требованиям к транспортно-эксплуатационным показателям;
С - общая протяженность дорог</t>
  </si>
  <si>
    <t xml:space="preserve">N= маршруты регулярных перевозок по регулируемым тарифам / общее количество маршрутов регулярных перевозок*100
</t>
  </si>
  <si>
    <t>Объем средств определен как средняя стоимость по коммерческим предложениям без учета индекса инфляции</t>
  </si>
  <si>
    <t>Перечень мероприятий программы «Развитие и функционирование 
дорожно-транспортного комплекса города Пушкино на 2017-2021 годы»</t>
  </si>
  <si>
    <t>Планируемые результаты реализации муниципальной программы «Развитие и функционирование 
дорожно-транспортного комплекса города Пушкино на 2017-2021 годы»</t>
  </si>
  <si>
    <t>Методика расчета значений показателей эффективности реализации муниципальной программы 
«Развитие и функционирование дорожно-транспортного комплекса города Пушкино на 2017-2021 годы»</t>
  </si>
  <si>
    <t>Предоставление обоснования финансовых ресурсов, необходимых для реализации мероприятий муниципальной программы «Развитие и функционирование дорожно-транспортного комплекса города Пушкино на 2017-2021 годы»</t>
  </si>
  <si>
    <t>МБУ "Пушгорхоз"</t>
  </si>
  <si>
    <t>Удовлетворение потребностей населения</t>
  </si>
  <si>
    <t>Приложение № 4 к муниципальной программе</t>
  </si>
  <si>
    <t xml:space="preserve">Приложение № 3 к муниципальной программе </t>
  </si>
  <si>
    <t xml:space="preserve">Приложение № 2 к муниципальной программе </t>
  </si>
  <si>
    <t>Приложение № 1 к муниципальной программе</t>
  </si>
  <si>
    <t>1.3.2.</t>
  </si>
  <si>
    <t>Оказание услуг по перевозке пассажиров в дни массового посещения кладбищ в Пасху в городе Пушкино Пушкинского муниципального района</t>
  </si>
  <si>
    <t>1.1.9.</t>
  </si>
  <si>
    <t>1.1.10.</t>
  </si>
  <si>
    <t>Выполнение работ по разработке регламентов функционирования и развития дорожного транспортного комплекса, включая выполнение расчета нормативов финансовых затрат на содержание, ремонт, капитальный ремонт автомобильных дорог общего пользования местного значения</t>
  </si>
  <si>
    <t>Выполнение работ по актуализации проектов организации дорожного движения на территории г.п. Пушкино</t>
  </si>
  <si>
    <t>Разработка регламентов функционирования и развития дорожного транспортного комплекса</t>
  </si>
  <si>
    <t>Актуализация проектов организации дорожного движения на территории г.п. Пушкино</t>
  </si>
  <si>
    <t>МБУ "Пушгорхоз", МКУ "Дороги и транспорт"</t>
  </si>
  <si>
    <t>Проведение ремонта</t>
  </si>
  <si>
    <t>Оказание услуг по перевозке пассажиров в дни массового посещения кладбищ в городе Пушкино Пушкинского муниципального района</t>
  </si>
  <si>
    <t>Ремонт и капитальный ремонт внутриквартальных дорог, а также капитальный ремонт и ремонт дворовых территорий многоквартирных домов, проездов к дворовым территориям многоквартирных домов</t>
  </si>
  <si>
    <t>1.1.11.</t>
  </si>
  <si>
    <t>Реконструкция автомобильной дороги по ул. Лермонтова</t>
  </si>
  <si>
    <t xml:space="preserve">Приложение к постановлению администрации 
Пушкинского муниципального района 
от 27.06.2017 № 1444
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</si>
</sst>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0"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rgb="FF000000"/>
      <name val="Arial"/>
      <family val="2"/>
      <charset val="204"/>
    </font>
    <font>
      <sz val="10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i/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164" fontId="4" fillId="2" borderId="1" xfId="0" applyNumberFormat="1" applyFont="1" applyFill="1" applyBorder="1" applyAlignment="1">
      <alignment horizontal="center" vertical="top" wrapText="1"/>
    </xf>
    <xf numFmtId="164" fontId="3" fillId="2" borderId="1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0" fillId="2" borderId="0" xfId="0" applyFill="1"/>
    <xf numFmtId="0" fontId="3" fillId="0" borderId="0" xfId="0" applyFont="1"/>
    <xf numFmtId="0" fontId="9" fillId="0" borderId="0" xfId="0" applyFont="1" applyAlignment="1">
      <alignment vertical="top"/>
    </xf>
    <xf numFmtId="0" fontId="2" fillId="0" borderId="0" xfId="0" applyFont="1" applyAlignment="1">
      <alignment vertical="top" wrapText="1"/>
    </xf>
    <xf numFmtId="0" fontId="1" fillId="0" borderId="0" xfId="0" applyFont="1" applyBorder="1" applyAlignment="1"/>
    <xf numFmtId="164" fontId="3" fillId="0" borderId="1" xfId="0" applyNumberFormat="1" applyFont="1" applyBorder="1" applyAlignment="1">
      <alignment horizontal="right" vertical="top"/>
    </xf>
    <xf numFmtId="0" fontId="3" fillId="0" borderId="1" xfId="0" applyFont="1" applyBorder="1" applyAlignment="1">
      <alignment horizontal="justify" vertical="top" wrapText="1"/>
    </xf>
    <xf numFmtId="165" fontId="3" fillId="0" borderId="1" xfId="0" applyNumberFormat="1" applyFont="1" applyBorder="1" applyAlignment="1">
      <alignment vertical="top"/>
    </xf>
    <xf numFmtId="0" fontId="3" fillId="2" borderId="1" xfId="0" applyFont="1" applyFill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164" fontId="4" fillId="2" borderId="1" xfId="0" applyNumberFormat="1" applyFont="1" applyFill="1" applyBorder="1" applyAlignment="1">
      <alignment horizontal="right" vertical="top" wrapText="1"/>
    </xf>
    <xf numFmtId="164" fontId="3" fillId="2" borderId="1" xfId="0" applyNumberFormat="1" applyFont="1" applyFill="1" applyBorder="1" applyAlignment="1">
      <alignment horizontal="right" vertical="top" wrapText="1"/>
    </xf>
    <xf numFmtId="0" fontId="3" fillId="2" borderId="2" xfId="0" applyFont="1" applyFill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164" fontId="3" fillId="0" borderId="3" xfId="0" applyNumberFormat="1" applyFont="1" applyBorder="1" applyAlignment="1">
      <alignment vertical="top"/>
    </xf>
    <xf numFmtId="0" fontId="3" fillId="0" borderId="0" xfId="0" applyFont="1" applyFill="1"/>
    <xf numFmtId="0" fontId="0" fillId="0" borderId="0" xfId="0" applyFill="1"/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vertical="top"/>
    </xf>
    <xf numFmtId="164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164" fontId="3" fillId="0" borderId="1" xfId="0" applyNumberFormat="1" applyFont="1" applyBorder="1" applyAlignment="1">
      <alignment horizontal="right" vertical="top"/>
    </xf>
    <xf numFmtId="164" fontId="3" fillId="0" borderId="1" xfId="0" applyNumberFormat="1" applyFont="1" applyBorder="1" applyAlignment="1">
      <alignment vertical="top"/>
    </xf>
    <xf numFmtId="164" fontId="3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right" vertical="top" wrapText="1"/>
    </xf>
    <xf numFmtId="0" fontId="9" fillId="0" borderId="0" xfId="0" applyFont="1" applyAlignment="1">
      <alignment horizontal="right" vertical="top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4" fontId="6" fillId="0" borderId="2" xfId="0" applyNumberFormat="1" applyFont="1" applyBorder="1" applyAlignment="1">
      <alignment horizontal="left" vertical="top" wrapText="1"/>
    </xf>
    <xf numFmtId="4" fontId="6" fillId="0" borderId="4" xfId="0" applyNumberFormat="1" applyFont="1" applyBorder="1" applyAlignment="1">
      <alignment horizontal="left" vertical="top" wrapText="1"/>
    </xf>
    <xf numFmtId="4" fontId="6" fillId="0" borderId="3" xfId="0" applyNumberFormat="1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left"/>
    </xf>
    <xf numFmtId="0" fontId="4" fillId="0" borderId="1" xfId="0" applyFont="1" applyBorder="1" applyAlignment="1">
      <alignment horizontal="left" vertical="top" wrapText="1"/>
    </xf>
    <xf numFmtId="4" fontId="6" fillId="0" borderId="1" xfId="0" applyNumberFormat="1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164" fontId="3" fillId="0" borderId="2" xfId="0" applyNumberFormat="1" applyFont="1" applyBorder="1" applyAlignment="1">
      <alignment horizontal="center" vertical="top"/>
    </xf>
    <xf numFmtId="164" fontId="3" fillId="0" borderId="4" xfId="0" applyNumberFormat="1" applyFont="1" applyBorder="1" applyAlignment="1">
      <alignment horizontal="center" vertical="top"/>
    </xf>
    <xf numFmtId="164" fontId="3" fillId="0" borderId="3" xfId="0" applyNumberFormat="1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8"/>
  <sheetViews>
    <sheetView tabSelected="1" workbookViewId="0">
      <selection activeCell="I3" sqref="I3"/>
    </sheetView>
  </sheetViews>
  <sheetFormatPr defaultRowHeight="15"/>
  <cols>
    <col min="1" max="1" width="66" customWidth="1"/>
    <col min="2" max="2" width="14.5703125" customWidth="1"/>
    <col min="3" max="3" width="12.5703125" customWidth="1"/>
    <col min="4" max="4" width="12.7109375" customWidth="1"/>
    <col min="5" max="5" width="13.5703125" customWidth="1"/>
    <col min="6" max="6" width="12.5703125" customWidth="1"/>
    <col min="7" max="7" width="10.5703125" customWidth="1"/>
  </cols>
  <sheetData>
    <row r="1" spans="1:10" ht="18.75" customHeight="1">
      <c r="C1" s="56" t="s">
        <v>130</v>
      </c>
      <c r="D1" s="57"/>
      <c r="E1" s="57"/>
      <c r="F1" s="57"/>
      <c r="G1" s="57"/>
    </row>
    <row r="2" spans="1:10" ht="27" customHeight="1">
      <c r="C2" s="57"/>
      <c r="D2" s="57"/>
      <c r="E2" s="57"/>
      <c r="F2" s="57"/>
      <c r="G2" s="57"/>
    </row>
    <row r="3" spans="1:10" ht="31.5" customHeight="1">
      <c r="A3" s="59" t="s">
        <v>65</v>
      </c>
      <c r="B3" s="59"/>
      <c r="C3" s="59"/>
      <c r="D3" s="59"/>
      <c r="E3" s="59"/>
      <c r="F3" s="59"/>
      <c r="G3" s="59"/>
      <c r="H3" s="16"/>
      <c r="I3" s="16"/>
      <c r="J3" s="16"/>
    </row>
    <row r="4" spans="1:10" ht="8.25" customHeight="1">
      <c r="A4" s="17"/>
      <c r="B4" s="17"/>
      <c r="C4" s="17"/>
      <c r="D4" s="17"/>
      <c r="E4" s="17"/>
      <c r="F4" s="17"/>
      <c r="G4" s="17"/>
      <c r="H4" s="17"/>
      <c r="I4" s="17"/>
      <c r="J4" s="17"/>
    </row>
    <row r="5" spans="1:10" ht="15.75">
      <c r="A5" s="58" t="s">
        <v>45</v>
      </c>
      <c r="B5" s="58"/>
      <c r="C5" s="58"/>
      <c r="D5" s="58"/>
      <c r="E5" s="58"/>
      <c r="F5" s="58"/>
      <c r="G5" s="58"/>
      <c r="H5" s="18"/>
      <c r="I5" s="18"/>
      <c r="J5" s="18"/>
    </row>
    <row r="6" spans="1:10" ht="46.5" customHeight="1">
      <c r="A6" s="7" t="s">
        <v>31</v>
      </c>
      <c r="B6" s="54" t="s">
        <v>32</v>
      </c>
      <c r="C6" s="54"/>
      <c r="D6" s="54"/>
      <c r="E6" s="54"/>
      <c r="F6" s="54"/>
      <c r="G6" s="54"/>
    </row>
    <row r="7" spans="1:10">
      <c r="A7" s="7" t="s">
        <v>33</v>
      </c>
      <c r="B7" s="54" t="s">
        <v>24</v>
      </c>
      <c r="C7" s="54"/>
      <c r="D7" s="54"/>
      <c r="E7" s="54"/>
      <c r="F7" s="54"/>
      <c r="G7" s="54"/>
    </row>
    <row r="8" spans="1:10" ht="58.5" customHeight="1">
      <c r="A8" s="7" t="s">
        <v>34</v>
      </c>
      <c r="B8" s="54" t="s">
        <v>66</v>
      </c>
      <c r="C8" s="54"/>
      <c r="D8" s="54"/>
      <c r="E8" s="54"/>
      <c r="F8" s="54"/>
      <c r="G8" s="54"/>
    </row>
    <row r="9" spans="1:10" ht="23.25" customHeight="1">
      <c r="A9" s="55" t="s">
        <v>44</v>
      </c>
      <c r="B9" s="54" t="s">
        <v>35</v>
      </c>
      <c r="C9" s="54"/>
      <c r="D9" s="54"/>
      <c r="E9" s="54"/>
      <c r="F9" s="54"/>
      <c r="G9" s="54"/>
    </row>
    <row r="10" spans="1:10" ht="17.25" customHeight="1">
      <c r="A10" s="55"/>
      <c r="B10" s="2" t="s">
        <v>36</v>
      </c>
      <c r="C10" s="26" t="s">
        <v>0</v>
      </c>
      <c r="D10" s="26" t="s">
        <v>1</v>
      </c>
      <c r="E10" s="26" t="s">
        <v>67</v>
      </c>
      <c r="F10" s="26" t="s">
        <v>68</v>
      </c>
      <c r="G10" s="26" t="s">
        <v>69</v>
      </c>
    </row>
    <row r="11" spans="1:10" ht="18" customHeight="1">
      <c r="A11" s="55"/>
      <c r="B11" s="27">
        <f>C11+D11+E11+F11+G11</f>
        <v>1007198.36</v>
      </c>
      <c r="C11" s="27">
        <f>C12+C13</f>
        <v>304036.52</v>
      </c>
      <c r="D11" s="27">
        <f t="shared" ref="D11:G11" si="0">D12+D13</f>
        <v>100756.94</v>
      </c>
      <c r="E11" s="27">
        <f t="shared" si="0"/>
        <v>130000</v>
      </c>
      <c r="F11" s="27">
        <f t="shared" si="0"/>
        <v>229439.8</v>
      </c>
      <c r="G11" s="27">
        <f t="shared" si="0"/>
        <v>242965.1</v>
      </c>
    </row>
    <row r="12" spans="1:10" ht="17.25" customHeight="1">
      <c r="A12" s="7" t="s">
        <v>9</v>
      </c>
      <c r="B12" s="27">
        <f t="shared" ref="B12:B13" si="1">C12+D12+E12+F12+G12</f>
        <v>57728</v>
      </c>
      <c r="C12" s="28">
        <f>Мероприятия!G10</f>
        <v>57728</v>
      </c>
      <c r="D12" s="28">
        <f>Мероприятия!H10</f>
        <v>0</v>
      </c>
      <c r="E12" s="28">
        <f>Мероприятия!I10</f>
        <v>0</v>
      </c>
      <c r="F12" s="28">
        <f>Мероприятия!J10</f>
        <v>0</v>
      </c>
      <c r="G12" s="28">
        <f>Мероприятия!K10</f>
        <v>0</v>
      </c>
    </row>
    <row r="13" spans="1:10" ht="18.75" customHeight="1">
      <c r="A13" s="34" t="s">
        <v>15</v>
      </c>
      <c r="B13" s="27">
        <f t="shared" si="1"/>
        <v>949470.36</v>
      </c>
      <c r="C13" s="28">
        <f>Мероприятия!G11</f>
        <v>246308.52000000005</v>
      </c>
      <c r="D13" s="28">
        <f>Мероприятия!H11</f>
        <v>100756.94</v>
      </c>
      <c r="E13" s="28">
        <f>Мероприятия!I11</f>
        <v>130000</v>
      </c>
      <c r="F13" s="28">
        <f>Мероприятия!J11</f>
        <v>229439.8</v>
      </c>
      <c r="G13" s="28">
        <f>Мероприятия!K11</f>
        <v>242965.1</v>
      </c>
    </row>
    <row r="14" spans="1:10" ht="29.25" customHeight="1">
      <c r="A14" s="7" t="s">
        <v>37</v>
      </c>
      <c r="B14" s="2" t="s">
        <v>38</v>
      </c>
      <c r="C14" s="26" t="s">
        <v>0</v>
      </c>
      <c r="D14" s="26" t="s">
        <v>1</v>
      </c>
      <c r="E14" s="26" t="s">
        <v>67</v>
      </c>
      <c r="F14" s="26" t="s">
        <v>68</v>
      </c>
      <c r="G14" s="26" t="s">
        <v>69</v>
      </c>
    </row>
    <row r="15" spans="1:10" ht="57.75" customHeight="1">
      <c r="A15" s="7" t="s">
        <v>39</v>
      </c>
      <c r="B15" s="2" t="s">
        <v>40</v>
      </c>
      <c r="C15" s="22">
        <f>Показатели!H9</f>
        <v>71</v>
      </c>
      <c r="D15" s="22">
        <f>Показатели!I9</f>
        <v>74.3</v>
      </c>
      <c r="E15" s="22">
        <f>Показатели!J9</f>
        <v>80.2</v>
      </c>
      <c r="F15" s="22">
        <f>Показатели!K9</f>
        <v>86</v>
      </c>
      <c r="G15" s="22">
        <f>Показатели!L9</f>
        <v>91.9</v>
      </c>
    </row>
    <row r="16" spans="1:10" ht="30" customHeight="1">
      <c r="A16" s="6" t="s">
        <v>41</v>
      </c>
      <c r="B16" s="2" t="s">
        <v>42</v>
      </c>
      <c r="C16" s="22">
        <f>Показатели!H10</f>
        <v>9</v>
      </c>
      <c r="D16" s="22">
        <f>Показатели!I10</f>
        <v>15</v>
      </c>
      <c r="E16" s="22">
        <f>Показатели!J10</f>
        <v>21</v>
      </c>
      <c r="F16" s="22">
        <f>Показатели!K10</f>
        <v>27</v>
      </c>
      <c r="G16" s="22">
        <f>Показатели!L10</f>
        <v>33</v>
      </c>
    </row>
    <row r="17" spans="1:7" ht="31.5" customHeight="1">
      <c r="A17" s="34" t="s">
        <v>87</v>
      </c>
      <c r="B17" s="36" t="s">
        <v>42</v>
      </c>
      <c r="C17" s="22">
        <f>Показатели!H11</f>
        <v>255</v>
      </c>
      <c r="D17" s="22">
        <f>Показатели!I11</f>
        <v>255</v>
      </c>
      <c r="E17" s="22">
        <f>Показатели!J11</f>
        <v>255</v>
      </c>
      <c r="F17" s="22">
        <f>Показатели!K11</f>
        <v>255</v>
      </c>
      <c r="G17" s="22">
        <f>Показатели!L11</f>
        <v>255</v>
      </c>
    </row>
    <row r="18" spans="1:7" ht="42.75">
      <c r="A18" s="23" t="s">
        <v>64</v>
      </c>
      <c r="B18" s="2" t="s">
        <v>40</v>
      </c>
      <c r="C18" s="22">
        <f>Показатели!H12</f>
        <v>42.1</v>
      </c>
      <c r="D18" s="22">
        <f>Показатели!I12</f>
        <v>42.1</v>
      </c>
      <c r="E18" s="22">
        <f>Показатели!J12</f>
        <v>42.1</v>
      </c>
      <c r="F18" s="22">
        <f>Показатели!K12</f>
        <v>42.1</v>
      </c>
      <c r="G18" s="22">
        <f>Показатели!L12</f>
        <v>42.1</v>
      </c>
    </row>
  </sheetData>
  <mergeCells count="8">
    <mergeCell ref="B9:G9"/>
    <mergeCell ref="A9:A11"/>
    <mergeCell ref="C1:G2"/>
    <mergeCell ref="A5:G5"/>
    <mergeCell ref="A3:G3"/>
    <mergeCell ref="B6:G6"/>
    <mergeCell ref="B7:G7"/>
    <mergeCell ref="B8:G8"/>
  </mergeCells>
  <pageMargins left="0.21" right="0.25" top="0.3" bottom="0.28000000000000003" header="0.23" footer="0.2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60"/>
  <sheetViews>
    <sheetView zoomScale="85" zoomScaleNormal="85" workbookViewId="0">
      <pane ySplit="7" topLeftCell="A44" activePane="bottomLeft" state="frozen"/>
      <selection pane="bottomLeft" activeCell="F51" sqref="F51"/>
    </sheetView>
  </sheetViews>
  <sheetFormatPr defaultRowHeight="15"/>
  <cols>
    <col min="1" max="1" width="3.85546875" customWidth="1"/>
    <col min="2" max="2" width="31.140625" customWidth="1"/>
    <col min="3" max="3" width="12" customWidth="1"/>
    <col min="4" max="4" width="20.85546875" customWidth="1"/>
    <col min="5" max="5" width="17.7109375" customWidth="1"/>
    <col min="6" max="6" width="12.140625" customWidth="1"/>
    <col min="7" max="9" width="10.140625" customWidth="1"/>
    <col min="10" max="10" width="10" customWidth="1"/>
    <col min="11" max="11" width="10.140625" customWidth="1"/>
    <col min="12" max="12" width="15.5703125" style="39" customWidth="1"/>
    <col min="13" max="13" width="15.7109375" customWidth="1"/>
  </cols>
  <sheetData>
    <row r="1" spans="1:13">
      <c r="A1" s="15"/>
      <c r="B1" s="15"/>
      <c r="C1" s="15"/>
      <c r="D1" s="15"/>
      <c r="E1" s="15"/>
      <c r="F1" s="15"/>
      <c r="G1" s="69" t="s">
        <v>115</v>
      </c>
      <c r="H1" s="70"/>
      <c r="I1" s="70"/>
      <c r="J1" s="70"/>
      <c r="K1" s="70"/>
      <c r="L1" s="70"/>
      <c r="M1" s="70"/>
    </row>
    <row r="2" spans="1:13" ht="4.5" customHeight="1">
      <c r="A2" s="15"/>
      <c r="B2" s="15"/>
      <c r="C2" s="15"/>
      <c r="D2" s="15"/>
      <c r="E2" s="15"/>
      <c r="F2" s="15"/>
      <c r="G2" s="70"/>
      <c r="H2" s="70"/>
      <c r="I2" s="70"/>
      <c r="J2" s="70"/>
      <c r="K2" s="70"/>
      <c r="L2" s="70"/>
      <c r="M2" s="70"/>
    </row>
    <row r="3" spans="1:13" ht="0.75" customHeight="1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38"/>
      <c r="M3" s="15"/>
    </row>
    <row r="4" spans="1:13" ht="37.5" customHeight="1">
      <c r="A4" s="71" t="s">
        <v>106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</row>
    <row r="5" spans="1:13" ht="3.75" customHeight="1"/>
    <row r="6" spans="1:13" ht="38.25" customHeight="1">
      <c r="A6" s="60" t="s">
        <v>12</v>
      </c>
      <c r="B6" s="60" t="s">
        <v>75</v>
      </c>
      <c r="C6" s="60" t="s">
        <v>10</v>
      </c>
      <c r="D6" s="60" t="s">
        <v>11</v>
      </c>
      <c r="E6" s="85" t="s">
        <v>17</v>
      </c>
      <c r="F6" s="60" t="s">
        <v>16</v>
      </c>
      <c r="G6" s="60" t="s">
        <v>18</v>
      </c>
      <c r="H6" s="60"/>
      <c r="I6" s="60"/>
      <c r="J6" s="60"/>
      <c r="K6" s="60"/>
      <c r="L6" s="65" t="s">
        <v>73</v>
      </c>
      <c r="M6" s="60" t="s">
        <v>74</v>
      </c>
    </row>
    <row r="7" spans="1:13" ht="35.25" customHeight="1">
      <c r="A7" s="60"/>
      <c r="B7" s="60"/>
      <c r="C7" s="60"/>
      <c r="D7" s="60"/>
      <c r="E7" s="87"/>
      <c r="F7" s="60"/>
      <c r="G7" s="26" t="s">
        <v>0</v>
      </c>
      <c r="H7" s="26" t="s">
        <v>1</v>
      </c>
      <c r="I7" s="26" t="s">
        <v>67</v>
      </c>
      <c r="J7" s="26" t="s">
        <v>68</v>
      </c>
      <c r="K7" s="26" t="s">
        <v>69</v>
      </c>
      <c r="L7" s="65"/>
      <c r="M7" s="60"/>
    </row>
    <row r="8" spans="1:13" ht="13.5" customHeight="1">
      <c r="A8" s="2">
        <v>1</v>
      </c>
      <c r="B8" s="2">
        <v>2</v>
      </c>
      <c r="C8" s="2">
        <v>3</v>
      </c>
      <c r="D8" s="2">
        <v>4</v>
      </c>
      <c r="E8" s="48">
        <v>5</v>
      </c>
      <c r="F8" s="2">
        <v>6</v>
      </c>
      <c r="G8" s="2">
        <v>7</v>
      </c>
      <c r="H8" s="2">
        <v>8</v>
      </c>
      <c r="I8" s="2">
        <v>9</v>
      </c>
      <c r="J8" s="2">
        <v>10</v>
      </c>
      <c r="K8" s="2">
        <v>11</v>
      </c>
      <c r="L8" s="40">
        <v>12</v>
      </c>
      <c r="M8" s="2">
        <v>13</v>
      </c>
    </row>
    <row r="9" spans="1:13" ht="15.75" customHeight="1">
      <c r="A9" s="91" t="s">
        <v>13</v>
      </c>
      <c r="B9" s="91"/>
      <c r="C9" s="91"/>
      <c r="D9" s="3" t="s">
        <v>4</v>
      </c>
      <c r="E9" s="11">
        <f>E10+E11</f>
        <v>128319.36000000002</v>
      </c>
      <c r="F9" s="10">
        <f t="shared" ref="F9:F25" si="0">G9+H9+I9+J9+K9</f>
        <v>1007198.36</v>
      </c>
      <c r="G9" s="27">
        <f>G10+G11</f>
        <v>304036.52</v>
      </c>
      <c r="H9" s="27">
        <f t="shared" ref="H9:K9" si="1">H10+H11</f>
        <v>100756.94</v>
      </c>
      <c r="I9" s="27">
        <f t="shared" si="1"/>
        <v>130000</v>
      </c>
      <c r="J9" s="27">
        <f t="shared" si="1"/>
        <v>229439.8</v>
      </c>
      <c r="K9" s="27">
        <f t="shared" si="1"/>
        <v>242965.1</v>
      </c>
      <c r="L9" s="65"/>
      <c r="M9" s="66"/>
    </row>
    <row r="10" spans="1:13" ht="43.5" customHeight="1">
      <c r="A10" s="91"/>
      <c r="B10" s="91"/>
      <c r="C10" s="91"/>
      <c r="D10" s="3" t="s">
        <v>14</v>
      </c>
      <c r="E10" s="11">
        <f>E13</f>
        <v>23546.07</v>
      </c>
      <c r="F10" s="10">
        <f t="shared" si="0"/>
        <v>57728</v>
      </c>
      <c r="G10" s="27">
        <f>G16</f>
        <v>57728</v>
      </c>
      <c r="H10" s="27">
        <f t="shared" ref="H10:K10" si="2">H16</f>
        <v>0</v>
      </c>
      <c r="I10" s="27">
        <f t="shared" si="2"/>
        <v>0</v>
      </c>
      <c r="J10" s="27">
        <f t="shared" si="2"/>
        <v>0</v>
      </c>
      <c r="K10" s="27">
        <f t="shared" si="2"/>
        <v>0</v>
      </c>
      <c r="L10" s="65"/>
      <c r="M10" s="68"/>
    </row>
    <row r="11" spans="1:13" ht="29.25" customHeight="1">
      <c r="A11" s="91"/>
      <c r="B11" s="91"/>
      <c r="C11" s="91"/>
      <c r="D11" s="3" t="s">
        <v>15</v>
      </c>
      <c r="E11" s="11">
        <f>E14</f>
        <v>104773.29000000002</v>
      </c>
      <c r="F11" s="10">
        <f t="shared" si="0"/>
        <v>949470.36</v>
      </c>
      <c r="G11" s="27">
        <f>G17+G44+G54</f>
        <v>246308.52000000005</v>
      </c>
      <c r="H11" s="27">
        <f>H17+H44+H54</f>
        <v>100756.94</v>
      </c>
      <c r="I11" s="27">
        <f>I17+I44+I54</f>
        <v>130000</v>
      </c>
      <c r="J11" s="27">
        <f>J17+J44+J54</f>
        <v>229439.8</v>
      </c>
      <c r="K11" s="27">
        <f>K17+K44+K54</f>
        <v>242965.1</v>
      </c>
      <c r="L11" s="65"/>
      <c r="M11" s="67"/>
    </row>
    <row r="12" spans="1:13" ht="23.25" customHeight="1">
      <c r="A12" s="64" t="s">
        <v>2</v>
      </c>
      <c r="B12" s="61" t="s">
        <v>79</v>
      </c>
      <c r="C12" s="76" t="s">
        <v>80</v>
      </c>
      <c r="D12" s="31" t="s">
        <v>3</v>
      </c>
      <c r="E12" s="11">
        <f>E13+E14</f>
        <v>128319.36000000002</v>
      </c>
      <c r="F12" s="10">
        <f t="shared" si="0"/>
        <v>1007198.36</v>
      </c>
      <c r="G12" s="27">
        <f>G13+G14</f>
        <v>304036.52</v>
      </c>
      <c r="H12" s="27">
        <f t="shared" ref="H12:K12" si="3">H13+H14</f>
        <v>100756.94</v>
      </c>
      <c r="I12" s="27">
        <f t="shared" si="3"/>
        <v>130000</v>
      </c>
      <c r="J12" s="27">
        <f t="shared" si="3"/>
        <v>229439.8</v>
      </c>
      <c r="K12" s="27">
        <f t="shared" si="3"/>
        <v>242965.1</v>
      </c>
      <c r="L12" s="79"/>
      <c r="M12" s="88"/>
    </row>
    <row r="13" spans="1:13" ht="44.25" customHeight="1">
      <c r="A13" s="64"/>
      <c r="B13" s="62"/>
      <c r="C13" s="77"/>
      <c r="D13" s="31" t="s">
        <v>9</v>
      </c>
      <c r="E13" s="11">
        <f>E16</f>
        <v>23546.07</v>
      </c>
      <c r="F13" s="10">
        <f t="shared" si="0"/>
        <v>57728</v>
      </c>
      <c r="G13" s="27">
        <f>G16</f>
        <v>57728</v>
      </c>
      <c r="H13" s="27">
        <f t="shared" ref="H13:K13" si="4">H16</f>
        <v>0</v>
      </c>
      <c r="I13" s="27">
        <f t="shared" si="4"/>
        <v>0</v>
      </c>
      <c r="J13" s="27">
        <f t="shared" si="4"/>
        <v>0</v>
      </c>
      <c r="K13" s="27">
        <f t="shared" si="4"/>
        <v>0</v>
      </c>
      <c r="L13" s="80"/>
      <c r="M13" s="89"/>
    </row>
    <row r="14" spans="1:13" ht="29.25" customHeight="1">
      <c r="A14" s="64"/>
      <c r="B14" s="63"/>
      <c r="C14" s="78"/>
      <c r="D14" s="31" t="s">
        <v>15</v>
      </c>
      <c r="E14" s="11">
        <f>E17+E44+E54</f>
        <v>104773.29000000002</v>
      </c>
      <c r="F14" s="10">
        <f t="shared" si="0"/>
        <v>949470.36</v>
      </c>
      <c r="G14" s="27">
        <f>G17+G44+G54</f>
        <v>246308.52000000005</v>
      </c>
      <c r="H14" s="27">
        <f>H17+H44+H54</f>
        <v>100756.94</v>
      </c>
      <c r="I14" s="27">
        <f>I17+I44+I54</f>
        <v>130000</v>
      </c>
      <c r="J14" s="27">
        <f>J17+J44+J54</f>
        <v>229439.8</v>
      </c>
      <c r="K14" s="27">
        <f>K17+K44+K54</f>
        <v>242965.1</v>
      </c>
      <c r="L14" s="81"/>
      <c r="M14" s="90"/>
    </row>
    <row r="15" spans="1:13" ht="15.75" customHeight="1">
      <c r="A15" s="64" t="s">
        <v>20</v>
      </c>
      <c r="B15" s="93" t="s">
        <v>84</v>
      </c>
      <c r="C15" s="64" t="s">
        <v>80</v>
      </c>
      <c r="D15" s="3" t="s">
        <v>3</v>
      </c>
      <c r="E15" s="11">
        <f>E16+E17</f>
        <v>114906.70000000001</v>
      </c>
      <c r="F15" s="10">
        <f t="shared" si="0"/>
        <v>929589.36</v>
      </c>
      <c r="G15" s="27">
        <f>G16+G17</f>
        <v>301290.52</v>
      </c>
      <c r="H15" s="27">
        <f t="shared" ref="H15:K15" si="5">H16+H17</f>
        <v>81733.94</v>
      </c>
      <c r="I15" s="27">
        <f t="shared" si="5"/>
        <v>111842</v>
      </c>
      <c r="J15" s="27">
        <f t="shared" si="5"/>
        <v>210841.8</v>
      </c>
      <c r="K15" s="27">
        <f t="shared" si="5"/>
        <v>223881.1</v>
      </c>
      <c r="L15" s="65"/>
      <c r="M15" s="66"/>
    </row>
    <row r="16" spans="1:13" ht="45.75" customHeight="1">
      <c r="A16" s="64"/>
      <c r="B16" s="93"/>
      <c r="C16" s="64"/>
      <c r="D16" s="3" t="s">
        <v>9</v>
      </c>
      <c r="E16" s="11">
        <f>E21+E37</f>
        <v>23546.07</v>
      </c>
      <c r="F16" s="10">
        <f t="shared" si="0"/>
        <v>57728</v>
      </c>
      <c r="G16" s="27">
        <f>G21+G37+G24</f>
        <v>57728</v>
      </c>
      <c r="H16" s="27">
        <f t="shared" ref="H16:K16" si="6">H21+H37+H24</f>
        <v>0</v>
      </c>
      <c r="I16" s="27">
        <f t="shared" si="6"/>
        <v>0</v>
      </c>
      <c r="J16" s="27">
        <f t="shared" si="6"/>
        <v>0</v>
      </c>
      <c r="K16" s="27">
        <f t="shared" si="6"/>
        <v>0</v>
      </c>
      <c r="L16" s="65"/>
      <c r="M16" s="68"/>
    </row>
    <row r="17" spans="1:13" ht="31.5" customHeight="1">
      <c r="A17" s="64"/>
      <c r="B17" s="93"/>
      <c r="C17" s="64"/>
      <c r="D17" s="3" t="s">
        <v>15</v>
      </c>
      <c r="E17" s="11">
        <f>E19+E22+E31+E33+E38+E40</f>
        <v>91360.630000000019</v>
      </c>
      <c r="F17" s="10">
        <f t="shared" si="0"/>
        <v>871861.36</v>
      </c>
      <c r="G17" s="27">
        <f>G19+G22+G31+G33+G35+G38+G40+G25+G27+G29+G42</f>
        <v>243562.52000000005</v>
      </c>
      <c r="H17" s="27">
        <f t="shared" ref="H17:K17" si="7">H19+H22+H31+H33+H35+H38+H40+H25+H27+H29+H42</f>
        <v>81733.94</v>
      </c>
      <c r="I17" s="27">
        <f t="shared" si="7"/>
        <v>111842</v>
      </c>
      <c r="J17" s="27">
        <f t="shared" si="7"/>
        <v>210841.8</v>
      </c>
      <c r="K17" s="27">
        <f t="shared" si="7"/>
        <v>223881.1</v>
      </c>
      <c r="L17" s="65"/>
      <c r="M17" s="67"/>
    </row>
    <row r="18" spans="1:13">
      <c r="A18" s="60" t="s">
        <v>89</v>
      </c>
      <c r="B18" s="55" t="s">
        <v>78</v>
      </c>
      <c r="C18" s="60" t="s">
        <v>80</v>
      </c>
      <c r="D18" s="5" t="s">
        <v>4</v>
      </c>
      <c r="E18" s="11">
        <f>E19</f>
        <v>56191.88</v>
      </c>
      <c r="F18" s="11">
        <f t="shared" si="0"/>
        <v>392776.06999999995</v>
      </c>
      <c r="G18" s="28">
        <f>G19</f>
        <v>60362.57</v>
      </c>
      <c r="H18" s="28">
        <f>H19</f>
        <v>53808.7</v>
      </c>
      <c r="I18" s="28">
        <f t="shared" ref="I18:K18" si="8">I19</f>
        <v>84170.9</v>
      </c>
      <c r="J18" s="28">
        <f t="shared" si="8"/>
        <v>92587.8</v>
      </c>
      <c r="K18" s="28">
        <f t="shared" si="8"/>
        <v>101846.1</v>
      </c>
      <c r="L18" s="65" t="s">
        <v>110</v>
      </c>
      <c r="M18" s="66" t="s">
        <v>25</v>
      </c>
    </row>
    <row r="19" spans="1:13" ht="31.5" customHeight="1">
      <c r="A19" s="60"/>
      <c r="B19" s="55"/>
      <c r="C19" s="60"/>
      <c r="D19" s="5" t="s">
        <v>15</v>
      </c>
      <c r="E19" s="11">
        <v>56191.88</v>
      </c>
      <c r="F19" s="11">
        <f t="shared" si="0"/>
        <v>392776.06999999995</v>
      </c>
      <c r="G19" s="28">
        <v>60362.57</v>
      </c>
      <c r="H19" s="28">
        <v>53808.7</v>
      </c>
      <c r="I19" s="28">
        <v>84170.9</v>
      </c>
      <c r="J19" s="28">
        <v>92587.8</v>
      </c>
      <c r="K19" s="28">
        <v>101846.1</v>
      </c>
      <c r="L19" s="65"/>
      <c r="M19" s="67"/>
    </row>
    <row r="20" spans="1:13" ht="19.5" customHeight="1">
      <c r="A20" s="60" t="s">
        <v>90</v>
      </c>
      <c r="B20" s="55" t="s">
        <v>82</v>
      </c>
      <c r="C20" s="60" t="s">
        <v>80</v>
      </c>
      <c r="D20" s="12" t="s">
        <v>3</v>
      </c>
      <c r="E20" s="9">
        <f>E21+E22</f>
        <v>33840.199999999997</v>
      </c>
      <c r="F20" s="9">
        <f t="shared" si="0"/>
        <v>146781.06</v>
      </c>
      <c r="G20" s="28">
        <f>G21+G22</f>
        <v>47968.72</v>
      </c>
      <c r="H20" s="28">
        <f t="shared" ref="H20:K20" si="9">H21+H22</f>
        <v>12046.24</v>
      </c>
      <c r="I20" s="28">
        <f t="shared" si="9"/>
        <v>11624.1</v>
      </c>
      <c r="J20" s="28">
        <f t="shared" si="9"/>
        <v>35782</v>
      </c>
      <c r="K20" s="28">
        <f t="shared" si="9"/>
        <v>39360</v>
      </c>
      <c r="L20" s="65" t="s">
        <v>124</v>
      </c>
      <c r="M20" s="73" t="s">
        <v>125</v>
      </c>
    </row>
    <row r="21" spans="1:13" ht="27.75" customHeight="1">
      <c r="A21" s="60"/>
      <c r="B21" s="55"/>
      <c r="C21" s="60"/>
      <c r="D21" s="12" t="s">
        <v>9</v>
      </c>
      <c r="E21" s="9">
        <v>11954.5</v>
      </c>
      <c r="F21" s="9">
        <f t="shared" si="0"/>
        <v>20861</v>
      </c>
      <c r="G21" s="28">
        <v>20861</v>
      </c>
      <c r="H21" s="28">
        <v>0</v>
      </c>
      <c r="I21" s="28">
        <v>0</v>
      </c>
      <c r="J21" s="28">
        <v>0</v>
      </c>
      <c r="K21" s="28">
        <v>0</v>
      </c>
      <c r="L21" s="65"/>
      <c r="M21" s="74"/>
    </row>
    <row r="22" spans="1:13" ht="30.75" customHeight="1">
      <c r="A22" s="60"/>
      <c r="B22" s="55"/>
      <c r="C22" s="60"/>
      <c r="D22" s="12" t="s">
        <v>15</v>
      </c>
      <c r="E22" s="9">
        <v>21885.7</v>
      </c>
      <c r="F22" s="9">
        <f t="shared" si="0"/>
        <v>125920.06</v>
      </c>
      <c r="G22" s="28">
        <f>22268.21+4839.51</f>
        <v>27107.72</v>
      </c>
      <c r="H22" s="28">
        <f>11806.24+240</f>
        <v>12046.24</v>
      </c>
      <c r="I22" s="28">
        <f>11384.1+240</f>
        <v>11624.1</v>
      </c>
      <c r="J22" s="28">
        <v>35782</v>
      </c>
      <c r="K22" s="28">
        <v>39360</v>
      </c>
      <c r="L22" s="65"/>
      <c r="M22" s="75"/>
    </row>
    <row r="23" spans="1:13" ht="29.25" customHeight="1">
      <c r="A23" s="85" t="s">
        <v>91</v>
      </c>
      <c r="B23" s="82" t="s">
        <v>127</v>
      </c>
      <c r="C23" s="60" t="s">
        <v>80</v>
      </c>
      <c r="D23" s="12" t="s">
        <v>3</v>
      </c>
      <c r="E23" s="9" t="s">
        <v>23</v>
      </c>
      <c r="F23" s="9">
        <f t="shared" si="0"/>
        <v>374920.83</v>
      </c>
      <c r="G23" s="28">
        <f>G24+G25</f>
        <v>186920.83000000002</v>
      </c>
      <c r="H23" s="28">
        <f t="shared" ref="H23:K23" si="10">H24+H25</f>
        <v>14000</v>
      </c>
      <c r="I23" s="28">
        <f t="shared" si="10"/>
        <v>14000</v>
      </c>
      <c r="J23" s="28">
        <f t="shared" si="10"/>
        <v>80000</v>
      </c>
      <c r="K23" s="28">
        <f t="shared" si="10"/>
        <v>80000</v>
      </c>
      <c r="L23" s="65" t="s">
        <v>24</v>
      </c>
      <c r="M23" s="73" t="s">
        <v>125</v>
      </c>
    </row>
    <row r="24" spans="1:13" ht="42.75" customHeight="1">
      <c r="A24" s="86"/>
      <c r="B24" s="83"/>
      <c r="C24" s="60"/>
      <c r="D24" s="12" t="s">
        <v>9</v>
      </c>
      <c r="E24" s="9" t="s">
        <v>23</v>
      </c>
      <c r="F24" s="9">
        <f t="shared" si="0"/>
        <v>36867</v>
      </c>
      <c r="G24" s="28">
        <v>36867</v>
      </c>
      <c r="H24" s="28">
        <v>0</v>
      </c>
      <c r="I24" s="28">
        <v>0</v>
      </c>
      <c r="J24" s="28">
        <v>0</v>
      </c>
      <c r="K24" s="28">
        <v>0</v>
      </c>
      <c r="L24" s="65"/>
      <c r="M24" s="74"/>
    </row>
    <row r="25" spans="1:13" ht="42.75" customHeight="1">
      <c r="A25" s="87"/>
      <c r="B25" s="84"/>
      <c r="C25" s="60"/>
      <c r="D25" s="12" t="s">
        <v>15</v>
      </c>
      <c r="E25" s="9" t="s">
        <v>23</v>
      </c>
      <c r="F25" s="9">
        <f t="shared" si="0"/>
        <v>338053.83</v>
      </c>
      <c r="G25" s="28">
        <f>36571.28+62637.14+50845.41</f>
        <v>150053.83000000002</v>
      </c>
      <c r="H25" s="28">
        <v>14000</v>
      </c>
      <c r="I25" s="28">
        <v>14000</v>
      </c>
      <c r="J25" s="28">
        <v>80000</v>
      </c>
      <c r="K25" s="28">
        <v>80000</v>
      </c>
      <c r="L25" s="65"/>
      <c r="M25" s="75"/>
    </row>
    <row r="26" spans="1:13" ht="38.25" customHeight="1">
      <c r="A26" s="85" t="s">
        <v>92</v>
      </c>
      <c r="B26" s="82" t="s">
        <v>120</v>
      </c>
      <c r="C26" s="85"/>
      <c r="D26" s="12" t="s">
        <v>3</v>
      </c>
      <c r="E26" s="9" t="s">
        <v>23</v>
      </c>
      <c r="F26" s="9">
        <f>F27</f>
        <v>1299.17</v>
      </c>
      <c r="G26" s="28">
        <f>G27</f>
        <v>1299.17</v>
      </c>
      <c r="H26" s="28">
        <f t="shared" ref="H26:K26" si="11">H27</f>
        <v>0</v>
      </c>
      <c r="I26" s="28">
        <f t="shared" si="11"/>
        <v>0</v>
      </c>
      <c r="J26" s="28">
        <f t="shared" si="11"/>
        <v>0</v>
      </c>
      <c r="K26" s="28">
        <f t="shared" si="11"/>
        <v>0</v>
      </c>
      <c r="L26" s="79" t="s">
        <v>24</v>
      </c>
      <c r="M26" s="94" t="s">
        <v>122</v>
      </c>
    </row>
    <row r="27" spans="1:13" ht="129.75" customHeight="1">
      <c r="A27" s="87"/>
      <c r="B27" s="84"/>
      <c r="C27" s="87"/>
      <c r="D27" s="12" t="s">
        <v>15</v>
      </c>
      <c r="E27" s="9" t="s">
        <v>23</v>
      </c>
      <c r="F27" s="9">
        <f>G27+H27+I27+J27+K27</f>
        <v>1299.17</v>
      </c>
      <c r="G27" s="28">
        <v>1299.17</v>
      </c>
      <c r="H27" s="28">
        <v>0</v>
      </c>
      <c r="I27" s="28">
        <v>0</v>
      </c>
      <c r="J27" s="28">
        <v>0</v>
      </c>
      <c r="K27" s="28">
        <v>0</v>
      </c>
      <c r="L27" s="81"/>
      <c r="M27" s="94"/>
    </row>
    <row r="28" spans="1:13" ht="46.5" customHeight="1">
      <c r="A28" s="85" t="s">
        <v>93</v>
      </c>
      <c r="B28" s="82" t="s">
        <v>121</v>
      </c>
      <c r="C28" s="85"/>
      <c r="D28" s="12" t="s">
        <v>3</v>
      </c>
      <c r="E28" s="9" t="s">
        <v>23</v>
      </c>
      <c r="F28" s="9">
        <f>F29</f>
        <v>1295.79</v>
      </c>
      <c r="G28" s="28">
        <f>G29</f>
        <v>1295.79</v>
      </c>
      <c r="H28" s="28">
        <f t="shared" ref="H28:K28" si="12">H29</f>
        <v>0</v>
      </c>
      <c r="I28" s="28">
        <f t="shared" si="12"/>
        <v>0</v>
      </c>
      <c r="J28" s="28">
        <f t="shared" si="12"/>
        <v>0</v>
      </c>
      <c r="K28" s="28">
        <f t="shared" si="12"/>
        <v>0</v>
      </c>
      <c r="L28" s="79" t="s">
        <v>24</v>
      </c>
      <c r="M28" s="94" t="s">
        <v>123</v>
      </c>
    </row>
    <row r="29" spans="1:13" ht="38.25" customHeight="1">
      <c r="A29" s="87"/>
      <c r="B29" s="84"/>
      <c r="C29" s="87"/>
      <c r="D29" s="12" t="s">
        <v>15</v>
      </c>
      <c r="E29" s="9" t="s">
        <v>23</v>
      </c>
      <c r="F29" s="9">
        <f t="shared" ref="F29:F56" si="13">G29+H29+I29+J29+K29</f>
        <v>1295.79</v>
      </c>
      <c r="G29" s="28">
        <v>1295.79</v>
      </c>
      <c r="H29" s="28">
        <v>0</v>
      </c>
      <c r="I29" s="28">
        <v>0</v>
      </c>
      <c r="J29" s="28">
        <v>0</v>
      </c>
      <c r="K29" s="28">
        <v>0</v>
      </c>
      <c r="L29" s="81"/>
      <c r="M29" s="94"/>
    </row>
    <row r="30" spans="1:13" ht="24.75" customHeight="1">
      <c r="A30" s="60" t="s">
        <v>94</v>
      </c>
      <c r="B30" s="55" t="s">
        <v>81</v>
      </c>
      <c r="C30" s="60" t="s">
        <v>80</v>
      </c>
      <c r="D30" s="12" t="s">
        <v>3</v>
      </c>
      <c r="E30" s="9">
        <f>E31</f>
        <v>94.6</v>
      </c>
      <c r="F30" s="9">
        <f t="shared" si="13"/>
        <v>1480</v>
      </c>
      <c r="G30" s="28">
        <f>G31</f>
        <v>200</v>
      </c>
      <c r="H30" s="28">
        <f t="shared" ref="H30:K30" si="14">H31</f>
        <v>200</v>
      </c>
      <c r="I30" s="28">
        <f t="shared" si="14"/>
        <v>200</v>
      </c>
      <c r="J30" s="28">
        <f t="shared" si="14"/>
        <v>440</v>
      </c>
      <c r="K30" s="28">
        <f t="shared" si="14"/>
        <v>440</v>
      </c>
      <c r="L30" s="65" t="s">
        <v>110</v>
      </c>
      <c r="M30" s="66" t="s">
        <v>26</v>
      </c>
    </row>
    <row r="31" spans="1:13" ht="48.75" customHeight="1">
      <c r="A31" s="60"/>
      <c r="B31" s="55"/>
      <c r="C31" s="60"/>
      <c r="D31" s="12" t="s">
        <v>15</v>
      </c>
      <c r="E31" s="9">
        <v>94.6</v>
      </c>
      <c r="F31" s="9">
        <f t="shared" si="13"/>
        <v>1480</v>
      </c>
      <c r="G31" s="28">
        <v>200</v>
      </c>
      <c r="H31" s="28">
        <v>200</v>
      </c>
      <c r="I31" s="28">
        <v>200</v>
      </c>
      <c r="J31" s="28">
        <v>440</v>
      </c>
      <c r="K31" s="28">
        <v>440</v>
      </c>
      <c r="L31" s="65"/>
      <c r="M31" s="67"/>
    </row>
    <row r="32" spans="1:13" ht="25.5" customHeight="1">
      <c r="A32" s="60" t="s">
        <v>95</v>
      </c>
      <c r="B32" s="55" t="s">
        <v>5</v>
      </c>
      <c r="C32" s="60" t="s">
        <v>80</v>
      </c>
      <c r="D32" s="12" t="s">
        <v>3</v>
      </c>
      <c r="E32" s="9">
        <f>E33</f>
        <v>507.46</v>
      </c>
      <c r="F32" s="9">
        <f t="shared" si="13"/>
        <v>7793</v>
      </c>
      <c r="G32" s="28">
        <f>G33</f>
        <v>0</v>
      </c>
      <c r="H32" s="28">
        <f t="shared" ref="H32:K32" si="15">H33</f>
        <v>1679</v>
      </c>
      <c r="I32" s="28">
        <f t="shared" si="15"/>
        <v>1847</v>
      </c>
      <c r="J32" s="28">
        <f t="shared" si="15"/>
        <v>2032</v>
      </c>
      <c r="K32" s="28">
        <f t="shared" si="15"/>
        <v>2235</v>
      </c>
      <c r="L32" s="65" t="s">
        <v>110</v>
      </c>
      <c r="M32" s="66" t="s">
        <v>27</v>
      </c>
    </row>
    <row r="33" spans="1:13" ht="36" customHeight="1">
      <c r="A33" s="60"/>
      <c r="B33" s="55"/>
      <c r="C33" s="60"/>
      <c r="D33" s="12" t="s">
        <v>15</v>
      </c>
      <c r="E33" s="9">
        <v>507.46</v>
      </c>
      <c r="F33" s="9">
        <f t="shared" si="13"/>
        <v>7793</v>
      </c>
      <c r="G33" s="28">
        <v>0</v>
      </c>
      <c r="H33" s="28">
        <v>1679</v>
      </c>
      <c r="I33" s="28">
        <v>1847</v>
      </c>
      <c r="J33" s="28">
        <v>2032</v>
      </c>
      <c r="K33" s="28">
        <v>2235</v>
      </c>
      <c r="L33" s="65"/>
      <c r="M33" s="67"/>
    </row>
    <row r="34" spans="1:13" ht="28.5" customHeight="1">
      <c r="A34" s="60" t="s">
        <v>96</v>
      </c>
      <c r="B34" s="55" t="s">
        <v>6</v>
      </c>
      <c r="C34" s="60" t="s">
        <v>80</v>
      </c>
      <c r="D34" s="12" t="s">
        <v>3</v>
      </c>
      <c r="E34" s="9">
        <f>E35</f>
        <v>0</v>
      </c>
      <c r="F34" s="9">
        <f t="shared" si="13"/>
        <v>0</v>
      </c>
      <c r="G34" s="28">
        <f>G35</f>
        <v>0</v>
      </c>
      <c r="H34" s="28">
        <f t="shared" ref="H34:K34" si="16">H35</f>
        <v>0</v>
      </c>
      <c r="I34" s="28">
        <f t="shared" si="16"/>
        <v>0</v>
      </c>
      <c r="J34" s="28">
        <f t="shared" si="16"/>
        <v>0</v>
      </c>
      <c r="K34" s="28">
        <f t="shared" si="16"/>
        <v>0</v>
      </c>
      <c r="L34" s="65" t="s">
        <v>110</v>
      </c>
      <c r="M34" s="66" t="s">
        <v>28</v>
      </c>
    </row>
    <row r="35" spans="1:13" ht="34.5" customHeight="1">
      <c r="A35" s="60"/>
      <c r="B35" s="55"/>
      <c r="C35" s="60"/>
      <c r="D35" s="12" t="s">
        <v>15</v>
      </c>
      <c r="E35" s="9">
        <v>0</v>
      </c>
      <c r="F35" s="9">
        <f t="shared" si="13"/>
        <v>0</v>
      </c>
      <c r="G35" s="28">
        <v>0</v>
      </c>
      <c r="H35" s="28">
        <v>0</v>
      </c>
      <c r="I35" s="28">
        <v>0</v>
      </c>
      <c r="J35" s="28">
        <v>0</v>
      </c>
      <c r="K35" s="28">
        <v>0</v>
      </c>
      <c r="L35" s="65"/>
      <c r="M35" s="67"/>
    </row>
    <row r="36" spans="1:13">
      <c r="A36" s="60" t="s">
        <v>118</v>
      </c>
      <c r="B36" s="55" t="s">
        <v>7</v>
      </c>
      <c r="C36" s="64" t="s">
        <v>80</v>
      </c>
      <c r="D36" s="12" t="s">
        <v>3</v>
      </c>
      <c r="E36" s="9">
        <f>E37+E38</f>
        <v>19319.28</v>
      </c>
      <c r="F36" s="9">
        <f t="shared" si="13"/>
        <v>0</v>
      </c>
      <c r="G36" s="28">
        <f>G37+G38</f>
        <v>0</v>
      </c>
      <c r="H36" s="28">
        <f t="shared" ref="H36:K36" si="17">H37+H38</f>
        <v>0</v>
      </c>
      <c r="I36" s="28">
        <f t="shared" si="17"/>
        <v>0</v>
      </c>
      <c r="J36" s="28">
        <f t="shared" si="17"/>
        <v>0</v>
      </c>
      <c r="K36" s="28">
        <f t="shared" si="17"/>
        <v>0</v>
      </c>
      <c r="L36" s="65" t="s">
        <v>110</v>
      </c>
      <c r="M36" s="66" t="s">
        <v>7</v>
      </c>
    </row>
    <row r="37" spans="1:13" ht="34.5" customHeight="1">
      <c r="A37" s="60"/>
      <c r="B37" s="55"/>
      <c r="C37" s="64"/>
      <c r="D37" s="12" t="s">
        <v>9</v>
      </c>
      <c r="E37" s="9">
        <v>11591.57</v>
      </c>
      <c r="F37" s="9">
        <f t="shared" si="13"/>
        <v>0</v>
      </c>
      <c r="G37" s="28">
        <v>0</v>
      </c>
      <c r="H37" s="28">
        <v>0</v>
      </c>
      <c r="I37" s="28">
        <v>0</v>
      </c>
      <c r="J37" s="28">
        <v>0</v>
      </c>
      <c r="K37" s="28">
        <v>0</v>
      </c>
      <c r="L37" s="65"/>
      <c r="M37" s="68"/>
    </row>
    <row r="38" spans="1:13" ht="31.5" customHeight="1">
      <c r="A38" s="60"/>
      <c r="B38" s="55"/>
      <c r="C38" s="64"/>
      <c r="D38" s="12" t="s">
        <v>15</v>
      </c>
      <c r="E38" s="9">
        <v>7727.71</v>
      </c>
      <c r="F38" s="9">
        <f t="shared" si="13"/>
        <v>0</v>
      </c>
      <c r="G38" s="28">
        <v>0</v>
      </c>
      <c r="H38" s="28">
        <v>0</v>
      </c>
      <c r="I38" s="28">
        <v>0</v>
      </c>
      <c r="J38" s="28">
        <v>0</v>
      </c>
      <c r="K38" s="28">
        <v>0</v>
      </c>
      <c r="L38" s="65"/>
      <c r="M38" s="67"/>
    </row>
    <row r="39" spans="1:13" ht="14.25" customHeight="1">
      <c r="A39" s="60" t="s">
        <v>119</v>
      </c>
      <c r="B39" s="55" t="s">
        <v>8</v>
      </c>
      <c r="C39" s="60" t="s">
        <v>80</v>
      </c>
      <c r="D39" s="12" t="s">
        <v>3</v>
      </c>
      <c r="E39" s="9">
        <f>E40</f>
        <v>4953.28</v>
      </c>
      <c r="F39" s="9">
        <f t="shared" si="13"/>
        <v>3243.44</v>
      </c>
      <c r="G39" s="28">
        <f t="shared" ref="G39:K39" si="18">G40</f>
        <v>3243.44</v>
      </c>
      <c r="H39" s="28">
        <f t="shared" si="18"/>
        <v>0</v>
      </c>
      <c r="I39" s="28">
        <f t="shared" si="18"/>
        <v>0</v>
      </c>
      <c r="J39" s="28">
        <f t="shared" si="18"/>
        <v>0</v>
      </c>
      <c r="K39" s="28">
        <f t="shared" si="18"/>
        <v>0</v>
      </c>
      <c r="L39" s="65" t="s">
        <v>110</v>
      </c>
      <c r="M39" s="66" t="s">
        <v>111</v>
      </c>
    </row>
    <row r="40" spans="1:13" ht="30.75" customHeight="1">
      <c r="A40" s="60"/>
      <c r="B40" s="55"/>
      <c r="C40" s="60"/>
      <c r="D40" s="12" t="s">
        <v>15</v>
      </c>
      <c r="E40" s="9">
        <v>4953.28</v>
      </c>
      <c r="F40" s="9">
        <f t="shared" si="13"/>
        <v>3243.44</v>
      </c>
      <c r="G40" s="28">
        <v>3243.44</v>
      </c>
      <c r="H40" s="28">
        <v>0</v>
      </c>
      <c r="I40" s="28">
        <v>0</v>
      </c>
      <c r="J40" s="28">
        <v>0</v>
      </c>
      <c r="K40" s="28">
        <v>0</v>
      </c>
      <c r="L40" s="65"/>
      <c r="M40" s="67"/>
    </row>
    <row r="41" spans="1:13" ht="30.75" customHeight="1">
      <c r="A41" s="85" t="s">
        <v>128</v>
      </c>
      <c r="B41" s="82" t="s">
        <v>129</v>
      </c>
      <c r="C41" s="85">
        <v>2017</v>
      </c>
      <c r="D41" s="12" t="s">
        <v>3</v>
      </c>
      <c r="E41" s="9">
        <f>E42</f>
        <v>0</v>
      </c>
      <c r="F41" s="9">
        <f>F42</f>
        <v>0</v>
      </c>
      <c r="G41" s="9">
        <f t="shared" ref="G41:K41" si="19">G42</f>
        <v>0</v>
      </c>
      <c r="H41" s="9">
        <f t="shared" si="19"/>
        <v>0</v>
      </c>
      <c r="I41" s="9">
        <f t="shared" si="19"/>
        <v>0</v>
      </c>
      <c r="J41" s="9">
        <f t="shared" si="19"/>
        <v>0</v>
      </c>
      <c r="K41" s="9">
        <f t="shared" si="19"/>
        <v>0</v>
      </c>
      <c r="L41" s="79" t="s">
        <v>24</v>
      </c>
      <c r="M41" s="66" t="s">
        <v>129</v>
      </c>
    </row>
    <row r="42" spans="1:13" ht="30.75" customHeight="1">
      <c r="A42" s="87"/>
      <c r="B42" s="84"/>
      <c r="C42" s="87"/>
      <c r="D42" s="12" t="s">
        <v>15</v>
      </c>
      <c r="E42" s="9">
        <v>0</v>
      </c>
      <c r="F42" s="9">
        <f>G42+H42+I42+J42+K42</f>
        <v>0</v>
      </c>
      <c r="G42" s="28">
        <v>0</v>
      </c>
      <c r="H42" s="28">
        <v>0</v>
      </c>
      <c r="I42" s="28">
        <v>0</v>
      </c>
      <c r="J42" s="28">
        <v>0</v>
      </c>
      <c r="K42" s="28">
        <v>0</v>
      </c>
      <c r="L42" s="81"/>
      <c r="M42" s="67"/>
    </row>
    <row r="43" spans="1:13" ht="17.25" customHeight="1">
      <c r="A43" s="64" t="s">
        <v>21</v>
      </c>
      <c r="B43" s="93" t="s">
        <v>85</v>
      </c>
      <c r="C43" s="64" t="s">
        <v>80</v>
      </c>
      <c r="D43" s="13" t="s">
        <v>3</v>
      </c>
      <c r="E43" s="8">
        <f>E44</f>
        <v>434.22</v>
      </c>
      <c r="F43" s="8">
        <f t="shared" si="13"/>
        <v>22411</v>
      </c>
      <c r="G43" s="27">
        <f>G44</f>
        <v>2548</v>
      </c>
      <c r="H43" s="27">
        <f t="shared" ref="H43:K43" si="20">H44</f>
        <v>5273</v>
      </c>
      <c r="I43" s="27">
        <f t="shared" si="20"/>
        <v>4408</v>
      </c>
      <c r="J43" s="27">
        <f t="shared" si="20"/>
        <v>4848</v>
      </c>
      <c r="K43" s="27">
        <f t="shared" si="20"/>
        <v>5334</v>
      </c>
      <c r="L43" s="65"/>
      <c r="M43" s="66"/>
    </row>
    <row r="44" spans="1:13" ht="42.75" customHeight="1">
      <c r="A44" s="64"/>
      <c r="B44" s="93"/>
      <c r="C44" s="64"/>
      <c r="D44" s="13" t="s">
        <v>15</v>
      </c>
      <c r="E44" s="8">
        <f>E46+E48</f>
        <v>434.22</v>
      </c>
      <c r="F44" s="8">
        <f t="shared" si="13"/>
        <v>22411</v>
      </c>
      <c r="G44" s="27">
        <f>G46+G48+G50+G52</f>
        <v>2548</v>
      </c>
      <c r="H44" s="27">
        <f t="shared" ref="H44:K44" si="21">H46+H48+H50+H52</f>
        <v>5273</v>
      </c>
      <c r="I44" s="27">
        <f t="shared" si="21"/>
        <v>4408</v>
      </c>
      <c r="J44" s="27">
        <f t="shared" si="21"/>
        <v>4848</v>
      </c>
      <c r="K44" s="27">
        <f t="shared" si="21"/>
        <v>5334</v>
      </c>
      <c r="L44" s="65"/>
      <c r="M44" s="67"/>
    </row>
    <row r="45" spans="1:13" ht="20.25" customHeight="1">
      <c r="A45" s="60" t="s">
        <v>97</v>
      </c>
      <c r="B45" s="55" t="s">
        <v>70</v>
      </c>
      <c r="C45" s="60" t="s">
        <v>80</v>
      </c>
      <c r="D45" s="12" t="s">
        <v>3</v>
      </c>
      <c r="E45" s="9">
        <f>E46</f>
        <v>434.22</v>
      </c>
      <c r="F45" s="9">
        <f t="shared" si="13"/>
        <v>8547</v>
      </c>
      <c r="G45" s="28">
        <f>G46</f>
        <v>1400</v>
      </c>
      <c r="H45" s="28">
        <f t="shared" ref="H45:K45" si="22">H46</f>
        <v>1540</v>
      </c>
      <c r="I45" s="28">
        <f t="shared" si="22"/>
        <v>1694</v>
      </c>
      <c r="J45" s="28">
        <f t="shared" si="22"/>
        <v>1863</v>
      </c>
      <c r="K45" s="28">
        <f t="shared" si="22"/>
        <v>2050</v>
      </c>
      <c r="L45" s="65" t="s">
        <v>110</v>
      </c>
      <c r="M45" s="66" t="s">
        <v>29</v>
      </c>
    </row>
    <row r="46" spans="1:13" ht="29.25" customHeight="1">
      <c r="A46" s="60"/>
      <c r="B46" s="55"/>
      <c r="C46" s="60"/>
      <c r="D46" s="5" t="s">
        <v>15</v>
      </c>
      <c r="E46" s="11">
        <v>434.22</v>
      </c>
      <c r="F46" s="11">
        <f t="shared" si="13"/>
        <v>8547</v>
      </c>
      <c r="G46" s="28">
        <v>1400</v>
      </c>
      <c r="H46" s="28">
        <v>1540</v>
      </c>
      <c r="I46" s="28">
        <v>1694</v>
      </c>
      <c r="J46" s="28">
        <v>1863</v>
      </c>
      <c r="K46" s="28">
        <v>2050</v>
      </c>
      <c r="L46" s="65"/>
      <c r="M46" s="67"/>
    </row>
    <row r="47" spans="1:13" ht="16.5" customHeight="1">
      <c r="A47" s="60" t="s">
        <v>98</v>
      </c>
      <c r="B47" s="55" t="s">
        <v>71</v>
      </c>
      <c r="C47" s="60" t="s">
        <v>80</v>
      </c>
      <c r="D47" s="5" t="s">
        <v>3</v>
      </c>
      <c r="E47" s="11">
        <f>E48</f>
        <v>0</v>
      </c>
      <c r="F47" s="11">
        <f t="shared" si="13"/>
        <v>3957</v>
      </c>
      <c r="G47" s="28">
        <f>G48</f>
        <v>648</v>
      </c>
      <c r="H47" s="28">
        <f t="shared" ref="H47:K47" si="23">H48</f>
        <v>713</v>
      </c>
      <c r="I47" s="28">
        <f t="shared" si="23"/>
        <v>784</v>
      </c>
      <c r="J47" s="28">
        <f t="shared" si="23"/>
        <v>863</v>
      </c>
      <c r="K47" s="28">
        <f t="shared" si="23"/>
        <v>949</v>
      </c>
      <c r="L47" s="65" t="s">
        <v>110</v>
      </c>
      <c r="M47" s="66" t="s">
        <v>29</v>
      </c>
    </row>
    <row r="48" spans="1:13" ht="32.25" customHeight="1">
      <c r="A48" s="60"/>
      <c r="B48" s="55"/>
      <c r="C48" s="60"/>
      <c r="D48" s="5" t="s">
        <v>15</v>
      </c>
      <c r="E48" s="11">
        <v>0</v>
      </c>
      <c r="F48" s="11">
        <f t="shared" si="13"/>
        <v>3957</v>
      </c>
      <c r="G48" s="28">
        <v>648</v>
      </c>
      <c r="H48" s="28">
        <v>713</v>
      </c>
      <c r="I48" s="28">
        <v>784</v>
      </c>
      <c r="J48" s="28">
        <v>863</v>
      </c>
      <c r="K48" s="28">
        <v>949</v>
      </c>
      <c r="L48" s="65"/>
      <c r="M48" s="67"/>
    </row>
    <row r="49" spans="1:13" ht="20.25" customHeight="1">
      <c r="A49" s="60" t="s">
        <v>99</v>
      </c>
      <c r="B49" s="55" t="s">
        <v>88</v>
      </c>
      <c r="C49" s="60" t="s">
        <v>80</v>
      </c>
      <c r="D49" s="5" t="s">
        <v>3</v>
      </c>
      <c r="E49" s="11" t="s">
        <v>23</v>
      </c>
      <c r="F49" s="11">
        <f t="shared" si="13"/>
        <v>4701</v>
      </c>
      <c r="G49" s="28">
        <f>G50</f>
        <v>500</v>
      </c>
      <c r="H49" s="28">
        <f t="shared" ref="H49:K49" si="24">H50</f>
        <v>1898</v>
      </c>
      <c r="I49" s="28">
        <f t="shared" si="24"/>
        <v>696</v>
      </c>
      <c r="J49" s="28">
        <f t="shared" si="24"/>
        <v>765</v>
      </c>
      <c r="K49" s="28">
        <f t="shared" si="24"/>
        <v>842</v>
      </c>
      <c r="L49" s="65" t="s">
        <v>110</v>
      </c>
      <c r="M49" s="66" t="s">
        <v>29</v>
      </c>
    </row>
    <row r="50" spans="1:13" ht="30" customHeight="1">
      <c r="A50" s="60"/>
      <c r="B50" s="55"/>
      <c r="C50" s="60"/>
      <c r="D50" s="5" t="s">
        <v>15</v>
      </c>
      <c r="E50" s="11" t="s">
        <v>23</v>
      </c>
      <c r="F50" s="11">
        <f t="shared" si="13"/>
        <v>4701</v>
      </c>
      <c r="G50" s="28">
        <v>500</v>
      </c>
      <c r="H50" s="28">
        <v>1898</v>
      </c>
      <c r="I50" s="28">
        <v>696</v>
      </c>
      <c r="J50" s="28">
        <v>765</v>
      </c>
      <c r="K50" s="28">
        <v>842</v>
      </c>
      <c r="L50" s="65"/>
      <c r="M50" s="67"/>
    </row>
    <row r="51" spans="1:13" ht="17.25" customHeight="1">
      <c r="A51" s="60" t="s">
        <v>100</v>
      </c>
      <c r="B51" s="55" t="s">
        <v>43</v>
      </c>
      <c r="C51" s="60" t="s">
        <v>80</v>
      </c>
      <c r="D51" s="5" t="s">
        <v>3</v>
      </c>
      <c r="E51" s="11" t="s">
        <v>23</v>
      </c>
      <c r="F51" s="11">
        <f t="shared" si="13"/>
        <v>5206</v>
      </c>
      <c r="G51" s="28">
        <f>G52</f>
        <v>0</v>
      </c>
      <c r="H51" s="28">
        <f t="shared" ref="H51:K51" si="25">H52</f>
        <v>1122</v>
      </c>
      <c r="I51" s="28">
        <f t="shared" si="25"/>
        <v>1234</v>
      </c>
      <c r="J51" s="28">
        <f t="shared" si="25"/>
        <v>1357</v>
      </c>
      <c r="K51" s="28">
        <f t="shared" si="25"/>
        <v>1493</v>
      </c>
      <c r="L51" s="65" t="s">
        <v>110</v>
      </c>
      <c r="M51" s="66" t="s">
        <v>29</v>
      </c>
    </row>
    <row r="52" spans="1:13" ht="30.75" customHeight="1">
      <c r="A52" s="60"/>
      <c r="B52" s="55"/>
      <c r="C52" s="60"/>
      <c r="D52" s="5" t="s">
        <v>15</v>
      </c>
      <c r="E52" s="9" t="s">
        <v>23</v>
      </c>
      <c r="F52" s="11">
        <f t="shared" si="13"/>
        <v>5206</v>
      </c>
      <c r="G52" s="28">
        <v>0</v>
      </c>
      <c r="H52" s="28">
        <v>1122</v>
      </c>
      <c r="I52" s="28">
        <v>1234</v>
      </c>
      <c r="J52" s="28">
        <v>1357</v>
      </c>
      <c r="K52" s="28">
        <v>1493</v>
      </c>
      <c r="L52" s="65"/>
      <c r="M52" s="67"/>
    </row>
    <row r="53" spans="1:13" ht="24" customHeight="1">
      <c r="A53" s="64" t="s">
        <v>22</v>
      </c>
      <c r="B53" s="61" t="s">
        <v>86</v>
      </c>
      <c r="C53" s="64" t="s">
        <v>80</v>
      </c>
      <c r="D53" s="3" t="s">
        <v>3</v>
      </c>
      <c r="E53" s="8">
        <f t="shared" ref="E53:G55" si="26">E54</f>
        <v>12978.44</v>
      </c>
      <c r="F53" s="10">
        <f t="shared" si="13"/>
        <v>55198</v>
      </c>
      <c r="G53" s="27">
        <f t="shared" si="26"/>
        <v>198</v>
      </c>
      <c r="H53" s="27">
        <f t="shared" ref="H53:K53" si="27">H54</f>
        <v>13750</v>
      </c>
      <c r="I53" s="27">
        <f t="shared" si="27"/>
        <v>13750</v>
      </c>
      <c r="J53" s="27">
        <f t="shared" si="27"/>
        <v>13750</v>
      </c>
      <c r="K53" s="27">
        <f t="shared" si="27"/>
        <v>13750</v>
      </c>
      <c r="L53" s="79" t="s">
        <v>24</v>
      </c>
      <c r="M53" s="66"/>
    </row>
    <row r="54" spans="1:13" ht="35.25" customHeight="1">
      <c r="A54" s="64"/>
      <c r="B54" s="63"/>
      <c r="C54" s="64"/>
      <c r="D54" s="3" t="s">
        <v>15</v>
      </c>
      <c r="E54" s="8">
        <f t="shared" si="26"/>
        <v>12978.44</v>
      </c>
      <c r="F54" s="10">
        <f>G54+H54+I54+J54+K54</f>
        <v>55198</v>
      </c>
      <c r="G54" s="27">
        <f>G55+G58</f>
        <v>198</v>
      </c>
      <c r="H54" s="27">
        <f t="shared" ref="H54:K54" si="28">H55</f>
        <v>13750</v>
      </c>
      <c r="I54" s="27">
        <f t="shared" si="28"/>
        <v>13750</v>
      </c>
      <c r="J54" s="27">
        <f t="shared" si="28"/>
        <v>13750</v>
      </c>
      <c r="K54" s="27">
        <f t="shared" si="28"/>
        <v>13750</v>
      </c>
      <c r="L54" s="81"/>
      <c r="M54" s="67"/>
    </row>
    <row r="55" spans="1:13" ht="50.25" customHeight="1">
      <c r="A55" s="60" t="s">
        <v>101</v>
      </c>
      <c r="B55" s="55" t="s">
        <v>19</v>
      </c>
      <c r="C55" s="60" t="s">
        <v>80</v>
      </c>
      <c r="D55" s="5" t="s">
        <v>3</v>
      </c>
      <c r="E55" s="9">
        <f t="shared" si="26"/>
        <v>12978.44</v>
      </c>
      <c r="F55" s="11">
        <f t="shared" si="13"/>
        <v>55000</v>
      </c>
      <c r="G55" s="28">
        <f t="shared" si="26"/>
        <v>0</v>
      </c>
      <c r="H55" s="28">
        <f t="shared" ref="H55:K55" si="29">H56</f>
        <v>13750</v>
      </c>
      <c r="I55" s="28">
        <f t="shared" si="29"/>
        <v>13750</v>
      </c>
      <c r="J55" s="28">
        <f t="shared" si="29"/>
        <v>13750</v>
      </c>
      <c r="K55" s="28">
        <f t="shared" si="29"/>
        <v>13750</v>
      </c>
      <c r="L55" s="65" t="s">
        <v>24</v>
      </c>
      <c r="M55" s="66" t="s">
        <v>30</v>
      </c>
    </row>
    <row r="56" spans="1:13" ht="48" customHeight="1">
      <c r="A56" s="60"/>
      <c r="B56" s="55"/>
      <c r="C56" s="60"/>
      <c r="D56" s="5" t="s">
        <v>15</v>
      </c>
      <c r="E56" s="9">
        <v>12978.44</v>
      </c>
      <c r="F56" s="11">
        <f t="shared" si="13"/>
        <v>55000</v>
      </c>
      <c r="G56" s="28">
        <v>0</v>
      </c>
      <c r="H56" s="28">
        <v>13750</v>
      </c>
      <c r="I56" s="28">
        <v>13750</v>
      </c>
      <c r="J56" s="28">
        <v>13750</v>
      </c>
      <c r="K56" s="28">
        <v>13750</v>
      </c>
      <c r="L56" s="65"/>
      <c r="M56" s="67"/>
    </row>
    <row r="57" spans="1:13" ht="26.25" customHeight="1">
      <c r="A57" s="60" t="s">
        <v>116</v>
      </c>
      <c r="B57" s="55" t="s">
        <v>126</v>
      </c>
      <c r="C57" s="60" t="s">
        <v>80</v>
      </c>
      <c r="D57" s="42" t="s">
        <v>3</v>
      </c>
      <c r="E57" s="9" t="s">
        <v>23</v>
      </c>
      <c r="F57" s="11">
        <f>F58</f>
        <v>198</v>
      </c>
      <c r="G57" s="28">
        <f>G58</f>
        <v>198</v>
      </c>
      <c r="H57" s="28">
        <f t="shared" ref="H57:K57" si="30">H58</f>
        <v>0</v>
      </c>
      <c r="I57" s="28">
        <f t="shared" si="30"/>
        <v>0</v>
      </c>
      <c r="J57" s="28">
        <f t="shared" si="30"/>
        <v>0</v>
      </c>
      <c r="K57" s="28">
        <f t="shared" si="30"/>
        <v>0</v>
      </c>
      <c r="L57" s="65" t="s">
        <v>24</v>
      </c>
      <c r="M57" s="66" t="s">
        <v>30</v>
      </c>
    </row>
    <row r="58" spans="1:13" ht="48" customHeight="1">
      <c r="A58" s="60"/>
      <c r="B58" s="55"/>
      <c r="C58" s="60"/>
      <c r="D58" s="42" t="s">
        <v>15</v>
      </c>
      <c r="E58" s="9" t="s">
        <v>23</v>
      </c>
      <c r="F58" s="11">
        <f>G58+H58+I58+J58+K58</f>
        <v>198</v>
      </c>
      <c r="G58" s="28">
        <v>198</v>
      </c>
      <c r="H58" s="28">
        <v>0</v>
      </c>
      <c r="I58" s="28">
        <v>0</v>
      </c>
      <c r="J58" s="28">
        <v>0</v>
      </c>
      <c r="K58" s="28">
        <v>0</v>
      </c>
      <c r="L58" s="65"/>
      <c r="M58" s="67"/>
    </row>
    <row r="59" spans="1:13" ht="6" customHeight="1">
      <c r="A59" s="1"/>
      <c r="E59" s="14"/>
      <c r="F59" s="14"/>
      <c r="G59" s="14"/>
      <c r="H59" s="14"/>
      <c r="I59" s="14"/>
      <c r="J59" s="14"/>
      <c r="K59" s="14"/>
    </row>
    <row r="60" spans="1:13">
      <c r="A60" s="92" t="s">
        <v>83</v>
      </c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</row>
  </sheetData>
  <mergeCells count="120">
    <mergeCell ref="B26:B27"/>
    <mergeCell ref="A26:A27"/>
    <mergeCell ref="A28:A29"/>
    <mergeCell ref="B28:B29"/>
    <mergeCell ref="C26:C27"/>
    <mergeCell ref="C28:C29"/>
    <mergeCell ref="L26:L27"/>
    <mergeCell ref="L28:L29"/>
    <mergeCell ref="M26:M27"/>
    <mergeCell ref="M28:M29"/>
    <mergeCell ref="A43:A44"/>
    <mergeCell ref="B43:B44"/>
    <mergeCell ref="C43:C44"/>
    <mergeCell ref="A36:A38"/>
    <mergeCell ref="B36:B38"/>
    <mergeCell ref="C36:C38"/>
    <mergeCell ref="B39:B40"/>
    <mergeCell ref="C39:C40"/>
    <mergeCell ref="A39:A40"/>
    <mergeCell ref="A41:A42"/>
    <mergeCell ref="B41:B42"/>
    <mergeCell ref="C41:C42"/>
    <mergeCell ref="A53:A54"/>
    <mergeCell ref="B53:B54"/>
    <mergeCell ref="C53:C54"/>
    <mergeCell ref="B49:B50"/>
    <mergeCell ref="A49:A50"/>
    <mergeCell ref="C49:C50"/>
    <mergeCell ref="A51:A52"/>
    <mergeCell ref="B51:B52"/>
    <mergeCell ref="C47:C48"/>
    <mergeCell ref="A9:C11"/>
    <mergeCell ref="C51:C52"/>
    <mergeCell ref="M53:M54"/>
    <mergeCell ref="M55:M56"/>
    <mergeCell ref="C23:C25"/>
    <mergeCell ref="B45:B46"/>
    <mergeCell ref="A45:A46"/>
    <mergeCell ref="A60:L60"/>
    <mergeCell ref="M6:M7"/>
    <mergeCell ref="A6:A7"/>
    <mergeCell ref="B6:B7"/>
    <mergeCell ref="C6:C7"/>
    <mergeCell ref="D6:D7"/>
    <mergeCell ref="F6:F7"/>
    <mergeCell ref="L6:L7"/>
    <mergeCell ref="G6:K6"/>
    <mergeCell ref="E6:E7"/>
    <mergeCell ref="A15:A17"/>
    <mergeCell ref="B18:B19"/>
    <mergeCell ref="C18:C19"/>
    <mergeCell ref="B20:B22"/>
    <mergeCell ref="A18:A19"/>
    <mergeCell ref="B15:B17"/>
    <mergeCell ref="B30:B31"/>
    <mergeCell ref="L9:L11"/>
    <mergeCell ref="M23:M25"/>
    <mergeCell ref="M12:M14"/>
    <mergeCell ref="L55:L56"/>
    <mergeCell ref="L36:L38"/>
    <mergeCell ref="L32:L33"/>
    <mergeCell ref="L51:L52"/>
    <mergeCell ref="L49:L50"/>
    <mergeCell ref="L47:L48"/>
    <mergeCell ref="L45:L46"/>
    <mergeCell ref="L53:L54"/>
    <mergeCell ref="L43:L44"/>
    <mergeCell ref="L39:L40"/>
    <mergeCell ref="L34:L35"/>
    <mergeCell ref="L23:L25"/>
    <mergeCell ref="L41:L42"/>
    <mergeCell ref="M41:M42"/>
    <mergeCell ref="G1:M2"/>
    <mergeCell ref="A4:M4"/>
    <mergeCell ref="M39:M40"/>
    <mergeCell ref="M43:M44"/>
    <mergeCell ref="M45:M46"/>
    <mergeCell ref="M47:M48"/>
    <mergeCell ref="M49:M50"/>
    <mergeCell ref="M20:M22"/>
    <mergeCell ref="M30:M31"/>
    <mergeCell ref="M32:M33"/>
    <mergeCell ref="M34:M35"/>
    <mergeCell ref="M36:M38"/>
    <mergeCell ref="C30:C31"/>
    <mergeCell ref="C32:C33"/>
    <mergeCell ref="C15:C17"/>
    <mergeCell ref="L20:L22"/>
    <mergeCell ref="L18:L19"/>
    <mergeCell ref="L15:L17"/>
    <mergeCell ref="L30:L31"/>
    <mergeCell ref="M9:M11"/>
    <mergeCell ref="C12:C14"/>
    <mergeCell ref="L12:L14"/>
    <mergeCell ref="B23:B25"/>
    <mergeCell ref="A23:A25"/>
    <mergeCell ref="C20:C22"/>
    <mergeCell ref="B12:B14"/>
    <mergeCell ref="A12:A14"/>
    <mergeCell ref="L57:L58"/>
    <mergeCell ref="M57:M58"/>
    <mergeCell ref="B57:B58"/>
    <mergeCell ref="A57:A58"/>
    <mergeCell ref="C57:C58"/>
    <mergeCell ref="B34:B35"/>
    <mergeCell ref="C45:C46"/>
    <mergeCell ref="M15:M17"/>
    <mergeCell ref="M18:M19"/>
    <mergeCell ref="M51:M52"/>
    <mergeCell ref="A30:A31"/>
    <mergeCell ref="A20:A22"/>
    <mergeCell ref="A32:A33"/>
    <mergeCell ref="B32:B33"/>
    <mergeCell ref="A34:A35"/>
    <mergeCell ref="C34:C35"/>
    <mergeCell ref="A55:A56"/>
    <mergeCell ref="B55:B56"/>
    <mergeCell ref="C55:C56"/>
    <mergeCell ref="A47:A48"/>
    <mergeCell ref="B47:B48"/>
  </mergeCells>
  <pageMargins left="0.2" right="0.2" top="0.23622047244094491" bottom="0.21" header="0.19685039370078741" footer="0.2"/>
  <pageSetup paperSize="9" scale="8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L12"/>
  <sheetViews>
    <sheetView zoomScale="85" zoomScaleNormal="85" workbookViewId="0">
      <selection activeCell="C9" sqref="C9:C12"/>
    </sheetView>
  </sheetViews>
  <sheetFormatPr defaultRowHeight="15"/>
  <cols>
    <col min="1" max="1" width="4.28515625" customWidth="1"/>
    <col min="2" max="2" width="30.42578125" customWidth="1"/>
    <col min="3" max="3" width="15.42578125" customWidth="1"/>
    <col min="4" max="4" width="14" customWidth="1"/>
    <col min="5" max="5" width="35.140625" customWidth="1"/>
    <col min="6" max="6" width="11.7109375" customWidth="1"/>
    <col min="7" max="7" width="17.140625" customWidth="1"/>
    <col min="8" max="8" width="7.5703125" customWidth="1"/>
    <col min="9" max="9" width="7.140625" customWidth="1"/>
    <col min="10" max="11" width="7.28515625" customWidth="1"/>
    <col min="12" max="12" width="7.140625" customWidth="1"/>
  </cols>
  <sheetData>
    <row r="1" spans="1:12">
      <c r="E1" s="56" t="s">
        <v>114</v>
      </c>
      <c r="F1" s="56"/>
      <c r="G1" s="56"/>
      <c r="H1" s="56"/>
      <c r="I1" s="56"/>
      <c r="J1" s="56"/>
      <c r="K1" s="56"/>
      <c r="L1" s="56"/>
    </row>
    <row r="2" spans="1:12" hidden="1">
      <c r="E2" s="56"/>
      <c r="F2" s="56"/>
      <c r="G2" s="56"/>
      <c r="H2" s="56"/>
      <c r="I2" s="56"/>
      <c r="J2" s="56"/>
      <c r="K2" s="56"/>
      <c r="L2" s="56"/>
    </row>
    <row r="3" spans="1:12" ht="9" customHeight="1"/>
    <row r="4" spans="1:12" ht="32.25" customHeight="1">
      <c r="A4" s="71" t="s">
        <v>107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</row>
    <row r="5" spans="1:12" ht="3.75" customHeight="1"/>
    <row r="6" spans="1:12" ht="45.75" customHeight="1">
      <c r="A6" s="60" t="s">
        <v>46</v>
      </c>
      <c r="B6" s="60" t="s">
        <v>47</v>
      </c>
      <c r="C6" s="54" t="s">
        <v>48</v>
      </c>
      <c r="D6" s="54"/>
      <c r="E6" s="60" t="s">
        <v>49</v>
      </c>
      <c r="F6" s="60" t="s">
        <v>50</v>
      </c>
      <c r="G6" s="60" t="s">
        <v>76</v>
      </c>
      <c r="H6" s="54" t="s">
        <v>51</v>
      </c>
      <c r="I6" s="54"/>
      <c r="J6" s="54"/>
      <c r="K6" s="54"/>
      <c r="L6" s="54"/>
    </row>
    <row r="7" spans="1:12" ht="43.5" customHeight="1">
      <c r="A7" s="60"/>
      <c r="B7" s="60"/>
      <c r="C7" s="2" t="s">
        <v>63</v>
      </c>
      <c r="D7" s="7" t="s">
        <v>52</v>
      </c>
      <c r="E7" s="60"/>
      <c r="F7" s="60"/>
      <c r="G7" s="60"/>
      <c r="H7" s="26" t="s">
        <v>0</v>
      </c>
      <c r="I7" s="26" t="s">
        <v>1</v>
      </c>
      <c r="J7" s="26" t="s">
        <v>67</v>
      </c>
      <c r="K7" s="26" t="s">
        <v>68</v>
      </c>
      <c r="L7" s="26" t="s">
        <v>69</v>
      </c>
    </row>
    <row r="8" spans="1:12">
      <c r="A8" s="2">
        <v>1</v>
      </c>
      <c r="B8" s="2">
        <v>2</v>
      </c>
      <c r="C8" s="2">
        <v>3</v>
      </c>
      <c r="D8" s="2">
        <v>4</v>
      </c>
      <c r="E8" s="2">
        <v>5</v>
      </c>
      <c r="F8" s="2">
        <v>6</v>
      </c>
      <c r="G8" s="2">
        <v>7</v>
      </c>
      <c r="H8" s="2">
        <v>8</v>
      </c>
      <c r="I8" s="2">
        <v>9</v>
      </c>
      <c r="J8" s="2">
        <v>10</v>
      </c>
      <c r="K8" s="2">
        <v>11</v>
      </c>
      <c r="L8" s="2">
        <v>12</v>
      </c>
    </row>
    <row r="9" spans="1:12" ht="103.5" customHeight="1">
      <c r="A9" s="95" t="s">
        <v>2</v>
      </c>
      <c r="B9" s="82" t="s">
        <v>79</v>
      </c>
      <c r="C9" s="98">
        <f>Мероприятия!F11</f>
        <v>949470.36</v>
      </c>
      <c r="D9" s="98">
        <f>Мероприятия!F10</f>
        <v>57728</v>
      </c>
      <c r="E9" s="7" t="s">
        <v>39</v>
      </c>
      <c r="F9" s="2" t="s">
        <v>40</v>
      </c>
      <c r="G9" s="22">
        <v>69.7</v>
      </c>
      <c r="H9" s="22">
        <v>71</v>
      </c>
      <c r="I9" s="22">
        <v>74.3</v>
      </c>
      <c r="J9" s="22">
        <v>80.2</v>
      </c>
      <c r="K9" s="22">
        <v>86</v>
      </c>
      <c r="L9" s="22">
        <v>91.9</v>
      </c>
    </row>
    <row r="10" spans="1:12" ht="62.25" customHeight="1">
      <c r="A10" s="96"/>
      <c r="B10" s="83"/>
      <c r="C10" s="99"/>
      <c r="D10" s="99"/>
      <c r="E10" s="7" t="s">
        <v>41</v>
      </c>
      <c r="F10" s="2" t="s">
        <v>42</v>
      </c>
      <c r="G10" s="22">
        <v>6.0190000000000001</v>
      </c>
      <c r="H10" s="22">
        <v>9</v>
      </c>
      <c r="I10" s="22">
        <v>15</v>
      </c>
      <c r="J10" s="22">
        <v>21</v>
      </c>
      <c r="K10" s="22">
        <v>27</v>
      </c>
      <c r="L10" s="22">
        <v>33</v>
      </c>
    </row>
    <row r="11" spans="1:12" ht="57">
      <c r="A11" s="96"/>
      <c r="B11" s="83"/>
      <c r="C11" s="99"/>
      <c r="D11" s="99"/>
      <c r="E11" s="34" t="s">
        <v>87</v>
      </c>
      <c r="F11" s="32" t="s">
        <v>42</v>
      </c>
      <c r="G11" s="22">
        <v>255</v>
      </c>
      <c r="H11" s="22">
        <v>255</v>
      </c>
      <c r="I11" s="22">
        <v>255</v>
      </c>
      <c r="J11" s="22">
        <v>255</v>
      </c>
      <c r="K11" s="22">
        <v>255</v>
      </c>
      <c r="L11" s="22">
        <v>255</v>
      </c>
    </row>
    <row r="12" spans="1:12" ht="85.5">
      <c r="A12" s="97"/>
      <c r="B12" s="84"/>
      <c r="C12" s="100"/>
      <c r="D12" s="100"/>
      <c r="E12" s="23" t="s">
        <v>64</v>
      </c>
      <c r="F12" s="2" t="s">
        <v>40</v>
      </c>
      <c r="G12" s="22">
        <v>42.1</v>
      </c>
      <c r="H12" s="22">
        <v>42.1</v>
      </c>
      <c r="I12" s="22">
        <v>42.1</v>
      </c>
      <c r="J12" s="22">
        <v>42.1</v>
      </c>
      <c r="K12" s="22">
        <v>42.1</v>
      </c>
      <c r="L12" s="22">
        <v>42.1</v>
      </c>
    </row>
  </sheetData>
  <mergeCells count="13">
    <mergeCell ref="A9:A12"/>
    <mergeCell ref="H6:L6"/>
    <mergeCell ref="E1:L2"/>
    <mergeCell ref="A4:L4"/>
    <mergeCell ref="A6:A7"/>
    <mergeCell ref="B6:B7"/>
    <mergeCell ref="C6:D6"/>
    <mergeCell ref="E6:E7"/>
    <mergeCell ref="F6:F7"/>
    <mergeCell ref="G6:G7"/>
    <mergeCell ref="B9:B12"/>
    <mergeCell ref="C9:C12"/>
    <mergeCell ref="D9:D12"/>
  </mergeCells>
  <pageMargins left="0.2" right="0.2" top="0.23" bottom="0.2" header="0.2" footer="0.2"/>
  <pageSetup paperSize="9" scale="85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1"/>
  <sheetViews>
    <sheetView workbookViewId="0">
      <selection activeCell="C1" sqref="C1:E2"/>
    </sheetView>
  </sheetViews>
  <sheetFormatPr defaultRowHeight="15"/>
  <cols>
    <col min="1" max="1" width="5.85546875" customWidth="1"/>
    <col min="2" max="2" width="47.5703125" customWidth="1"/>
    <col min="3" max="3" width="13.140625" customWidth="1"/>
    <col min="4" max="4" width="57.85546875" customWidth="1"/>
    <col min="5" max="5" width="18.7109375" customWidth="1"/>
  </cols>
  <sheetData>
    <row r="1" spans="1:5">
      <c r="C1" s="56" t="s">
        <v>113</v>
      </c>
      <c r="D1" s="57"/>
      <c r="E1" s="57"/>
    </row>
    <row r="2" spans="1:5" ht="0.75" customHeight="1">
      <c r="C2" s="57"/>
      <c r="D2" s="57"/>
      <c r="E2" s="57"/>
    </row>
    <row r="3" spans="1:5" ht="4.5" customHeight="1"/>
    <row r="4" spans="1:5" ht="3.75" customHeight="1">
      <c r="A4" s="59" t="s">
        <v>108</v>
      </c>
      <c r="B4" s="59"/>
      <c r="C4" s="59"/>
      <c r="D4" s="59"/>
      <c r="E4" s="59"/>
    </row>
    <row r="5" spans="1:5" ht="28.5" customHeight="1">
      <c r="A5" s="101"/>
      <c r="B5" s="101"/>
      <c r="C5" s="101"/>
      <c r="D5" s="101"/>
      <c r="E5" s="101"/>
    </row>
    <row r="6" spans="1:5" ht="30">
      <c r="A6" s="4" t="s">
        <v>53</v>
      </c>
      <c r="B6" s="4" t="s">
        <v>54</v>
      </c>
      <c r="C6" s="4" t="s">
        <v>38</v>
      </c>
      <c r="D6" s="4" t="s">
        <v>55</v>
      </c>
      <c r="E6" s="4" t="s">
        <v>56</v>
      </c>
    </row>
    <row r="7" spans="1:5">
      <c r="A7" s="4">
        <v>1</v>
      </c>
      <c r="B7" s="4">
        <v>2</v>
      </c>
      <c r="C7" s="4">
        <v>3</v>
      </c>
      <c r="D7" s="4">
        <v>4</v>
      </c>
      <c r="E7" s="4">
        <v>5</v>
      </c>
    </row>
    <row r="8" spans="1:5" ht="78" customHeight="1">
      <c r="A8" s="2">
        <v>1</v>
      </c>
      <c r="B8" s="7" t="s">
        <v>39</v>
      </c>
      <c r="C8" s="2" t="s">
        <v>40</v>
      </c>
      <c r="D8" s="34" t="s">
        <v>103</v>
      </c>
      <c r="E8" s="20" t="s">
        <v>57</v>
      </c>
    </row>
    <row r="9" spans="1:5" ht="44.25" customHeight="1">
      <c r="A9" s="2">
        <v>2</v>
      </c>
      <c r="B9" s="6" t="s">
        <v>41</v>
      </c>
      <c r="C9" s="2" t="s">
        <v>42</v>
      </c>
      <c r="D9" s="7" t="s">
        <v>58</v>
      </c>
      <c r="E9" s="20" t="s">
        <v>57</v>
      </c>
    </row>
    <row r="10" spans="1:5" ht="92.25" customHeight="1">
      <c r="A10" s="2">
        <v>3</v>
      </c>
      <c r="B10" s="34" t="s">
        <v>87</v>
      </c>
      <c r="C10" s="2" t="s">
        <v>42</v>
      </c>
      <c r="D10" s="33" t="s">
        <v>102</v>
      </c>
      <c r="E10" s="20" t="s">
        <v>57</v>
      </c>
    </row>
    <row r="11" spans="1:5" ht="60.75" customHeight="1">
      <c r="A11" s="2">
        <v>4</v>
      </c>
      <c r="B11" s="23" t="s">
        <v>64</v>
      </c>
      <c r="C11" s="24" t="s">
        <v>40</v>
      </c>
      <c r="D11" s="22" t="s">
        <v>104</v>
      </c>
      <c r="E11" s="20" t="s">
        <v>57</v>
      </c>
    </row>
  </sheetData>
  <mergeCells count="2">
    <mergeCell ref="A4:E5"/>
    <mergeCell ref="C1:E2"/>
  </mergeCells>
  <pageMargins left="0.21" right="0.21" top="0.28999999999999998" bottom="0.34" header="0.2" footer="0.3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M28"/>
  <sheetViews>
    <sheetView workbookViewId="0">
      <selection activeCell="M21" sqref="M21"/>
    </sheetView>
  </sheetViews>
  <sheetFormatPr defaultRowHeight="15"/>
  <cols>
    <col min="1" max="1" width="42.42578125" customWidth="1"/>
    <col min="2" max="2" width="16.7109375" customWidth="1"/>
    <col min="3" max="5" width="8.7109375" customWidth="1"/>
    <col min="6" max="6" width="8.85546875" customWidth="1"/>
    <col min="7" max="7" width="10" customWidth="1"/>
    <col min="8" max="8" width="9.85546875" customWidth="1"/>
    <col min="9" max="9" width="8.85546875" customWidth="1"/>
    <col min="10" max="10" width="8.7109375" customWidth="1"/>
    <col min="11" max="11" width="8.85546875" customWidth="1"/>
    <col min="12" max="12" width="10" customWidth="1"/>
    <col min="13" max="13" width="18.42578125" customWidth="1"/>
  </cols>
  <sheetData>
    <row r="1" spans="1:13">
      <c r="D1" s="56" t="s">
        <v>112</v>
      </c>
      <c r="E1" s="57"/>
      <c r="F1" s="57"/>
      <c r="G1" s="57"/>
      <c r="H1" s="57"/>
      <c r="I1" s="57"/>
      <c r="J1" s="57"/>
      <c r="K1" s="57"/>
      <c r="L1" s="57"/>
      <c r="M1" s="57"/>
    </row>
    <row r="2" spans="1:13" ht="10.5" hidden="1" customHeight="1">
      <c r="D2" s="57"/>
      <c r="E2" s="57"/>
      <c r="F2" s="57"/>
      <c r="G2" s="57"/>
      <c r="H2" s="57"/>
      <c r="I2" s="57"/>
      <c r="J2" s="57"/>
      <c r="K2" s="57"/>
      <c r="L2" s="57"/>
      <c r="M2" s="57"/>
    </row>
    <row r="3" spans="1:13" hidden="1">
      <c r="D3" s="57"/>
      <c r="E3" s="57"/>
      <c r="F3" s="57"/>
      <c r="G3" s="57"/>
      <c r="H3" s="57"/>
      <c r="I3" s="57"/>
      <c r="J3" s="57"/>
      <c r="K3" s="57"/>
      <c r="L3" s="57"/>
      <c r="M3" s="57"/>
    </row>
    <row r="4" spans="1:13" ht="9.75" customHeight="1"/>
    <row r="5" spans="1:13" ht="32.25" customHeight="1">
      <c r="A5" s="71" t="s">
        <v>109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</row>
    <row r="6" spans="1:13" ht="6.75" customHeight="1"/>
    <row r="7" spans="1:13" ht="57" customHeight="1">
      <c r="A7" s="60" t="s">
        <v>77</v>
      </c>
      <c r="B7" s="60" t="s">
        <v>59</v>
      </c>
      <c r="C7" s="60" t="s">
        <v>60</v>
      </c>
      <c r="D7" s="60"/>
      <c r="E7" s="60"/>
      <c r="F7" s="60"/>
      <c r="G7" s="60"/>
      <c r="H7" s="60" t="s">
        <v>61</v>
      </c>
      <c r="I7" s="60"/>
      <c r="J7" s="60"/>
      <c r="K7" s="60"/>
      <c r="L7" s="60"/>
      <c r="M7" s="85" t="s">
        <v>62</v>
      </c>
    </row>
    <row r="8" spans="1:13" ht="30.75" customHeight="1">
      <c r="A8" s="60"/>
      <c r="B8" s="60"/>
      <c r="C8" s="26" t="s">
        <v>0</v>
      </c>
      <c r="D8" s="26" t="s">
        <v>1</v>
      </c>
      <c r="E8" s="26" t="s">
        <v>67</v>
      </c>
      <c r="F8" s="26" t="s">
        <v>68</v>
      </c>
      <c r="G8" s="26" t="s">
        <v>69</v>
      </c>
      <c r="H8" s="26" t="s">
        <v>0</v>
      </c>
      <c r="I8" s="26" t="s">
        <v>1</v>
      </c>
      <c r="J8" s="26" t="s">
        <v>67</v>
      </c>
      <c r="K8" s="26" t="s">
        <v>68</v>
      </c>
      <c r="L8" s="26" t="s">
        <v>69</v>
      </c>
      <c r="M8" s="87"/>
    </row>
    <row r="9" spans="1:13" ht="42.75">
      <c r="A9" s="12" t="s">
        <v>78</v>
      </c>
      <c r="B9" s="7" t="s">
        <v>15</v>
      </c>
      <c r="C9" s="102" t="s">
        <v>105</v>
      </c>
      <c r="D9" s="103"/>
      <c r="E9" s="103"/>
      <c r="F9" s="103"/>
      <c r="G9" s="104"/>
      <c r="H9" s="19">
        <f>Мероприятия!G19</f>
        <v>60362.57</v>
      </c>
      <c r="I9" s="19">
        <f>Мероприятия!H19</f>
        <v>53808.7</v>
      </c>
      <c r="J9" s="19">
        <f>Мероприятия!I19</f>
        <v>84170.9</v>
      </c>
      <c r="K9" s="19">
        <f>Мероприятия!J19</f>
        <v>92587.8</v>
      </c>
      <c r="L9" s="19">
        <f>Мероприятия!K19</f>
        <v>101846.1</v>
      </c>
      <c r="M9" s="21">
        <v>0</v>
      </c>
    </row>
    <row r="10" spans="1:13" ht="60" customHeight="1">
      <c r="A10" s="82" t="s">
        <v>82</v>
      </c>
      <c r="B10" s="49" t="s">
        <v>9</v>
      </c>
      <c r="C10" s="111" t="s">
        <v>105</v>
      </c>
      <c r="D10" s="111"/>
      <c r="E10" s="111"/>
      <c r="F10" s="111"/>
      <c r="G10" s="111"/>
      <c r="H10" s="19">
        <f>Мероприятия!G21</f>
        <v>20861</v>
      </c>
      <c r="I10" s="50">
        <f>Мероприятия!H21</f>
        <v>0</v>
      </c>
      <c r="J10" s="50">
        <f>Мероприятия!I21</f>
        <v>0</v>
      </c>
      <c r="K10" s="50">
        <f>Мероприятия!J21</f>
        <v>0</v>
      </c>
      <c r="L10" s="50">
        <f>Мероприятия!K21</f>
        <v>0</v>
      </c>
      <c r="M10" s="21">
        <v>0</v>
      </c>
    </row>
    <row r="11" spans="1:13" ht="44.25" customHeight="1">
      <c r="A11" s="84"/>
      <c r="B11" s="49" t="s">
        <v>15</v>
      </c>
      <c r="C11" s="111"/>
      <c r="D11" s="111"/>
      <c r="E11" s="111"/>
      <c r="F11" s="111"/>
      <c r="G11" s="111"/>
      <c r="H11" s="37">
        <f>Мероприятия!G22</f>
        <v>27107.72</v>
      </c>
      <c r="I11" s="37">
        <f>Мероприятия!H22</f>
        <v>12046.24</v>
      </c>
      <c r="J11" s="37">
        <f>Мероприятия!I22</f>
        <v>11624.1</v>
      </c>
      <c r="K11" s="37">
        <f>Мероприятия!J22</f>
        <v>35782</v>
      </c>
      <c r="L11" s="37">
        <f>Мероприятия!K22</f>
        <v>39360</v>
      </c>
      <c r="M11" s="21">
        <v>0</v>
      </c>
    </row>
    <row r="12" spans="1:13" ht="59.25" customHeight="1">
      <c r="A12" s="55" t="s">
        <v>127</v>
      </c>
      <c r="B12" s="49" t="s">
        <v>9</v>
      </c>
      <c r="C12" s="105" t="s">
        <v>105</v>
      </c>
      <c r="D12" s="106"/>
      <c r="E12" s="106"/>
      <c r="F12" s="106"/>
      <c r="G12" s="107"/>
      <c r="H12" s="51">
        <f>Мероприятия!G24</f>
        <v>36867</v>
      </c>
      <c r="I12" s="51">
        <f>Мероприятия!H24</f>
        <v>0</v>
      </c>
      <c r="J12" s="51">
        <f>Мероприятия!I24</f>
        <v>0</v>
      </c>
      <c r="K12" s="51">
        <f>Мероприятия!J24</f>
        <v>0</v>
      </c>
      <c r="L12" s="51">
        <f>Мероприятия!K24</f>
        <v>0</v>
      </c>
      <c r="M12" s="21">
        <v>0</v>
      </c>
    </row>
    <row r="13" spans="1:13" ht="44.25" customHeight="1">
      <c r="A13" s="55"/>
      <c r="B13" s="49" t="s">
        <v>15</v>
      </c>
      <c r="C13" s="108"/>
      <c r="D13" s="109"/>
      <c r="E13" s="109"/>
      <c r="F13" s="109"/>
      <c r="G13" s="110"/>
      <c r="H13" s="52">
        <f>Мероприятия!G25</f>
        <v>150053.83000000002</v>
      </c>
      <c r="I13" s="52">
        <f>Мероприятия!H25</f>
        <v>14000</v>
      </c>
      <c r="J13" s="52">
        <f>Мероприятия!I25</f>
        <v>14000</v>
      </c>
      <c r="K13" s="52">
        <f>Мероприятия!J25</f>
        <v>80000</v>
      </c>
      <c r="L13" s="52">
        <f>Мероприятия!K25</f>
        <v>80000</v>
      </c>
      <c r="M13" s="21">
        <v>0</v>
      </c>
    </row>
    <row r="14" spans="1:13" ht="116.25" customHeight="1">
      <c r="A14" s="44" t="s">
        <v>120</v>
      </c>
      <c r="B14" s="43" t="s">
        <v>15</v>
      </c>
      <c r="C14" s="102" t="s">
        <v>105</v>
      </c>
      <c r="D14" s="103"/>
      <c r="E14" s="103"/>
      <c r="F14" s="103"/>
      <c r="G14" s="104"/>
      <c r="H14" s="47">
        <f>Мероприятия!G26</f>
        <v>1299.17</v>
      </c>
      <c r="I14" s="47">
        <f>Мероприятия!H26</f>
        <v>0</v>
      </c>
      <c r="J14" s="47">
        <f>Мероприятия!I26</f>
        <v>0</v>
      </c>
      <c r="K14" s="47">
        <f>Мероприятия!J26</f>
        <v>0</v>
      </c>
      <c r="L14" s="47">
        <f>Мероприятия!K26</f>
        <v>0</v>
      </c>
      <c r="M14" s="21">
        <v>0</v>
      </c>
    </row>
    <row r="15" spans="1:13" ht="44.25" customHeight="1">
      <c r="A15" s="45" t="s">
        <v>121</v>
      </c>
      <c r="B15" s="43" t="s">
        <v>15</v>
      </c>
      <c r="C15" s="102" t="s">
        <v>105</v>
      </c>
      <c r="D15" s="103"/>
      <c r="E15" s="103"/>
      <c r="F15" s="103"/>
      <c r="G15" s="104"/>
      <c r="H15" s="47">
        <f>Мероприятия!G28</f>
        <v>1295.79</v>
      </c>
      <c r="I15" s="47">
        <f>Мероприятия!H28</f>
        <v>0</v>
      </c>
      <c r="J15" s="47">
        <f>Мероприятия!I28</f>
        <v>0</v>
      </c>
      <c r="K15" s="47">
        <f>Мероприятия!J28</f>
        <v>0</v>
      </c>
      <c r="L15" s="47">
        <f>Мероприятия!K28</f>
        <v>0</v>
      </c>
      <c r="M15" s="21">
        <v>0</v>
      </c>
    </row>
    <row r="16" spans="1:13" ht="57">
      <c r="A16" s="30" t="s">
        <v>81</v>
      </c>
      <c r="B16" s="7" t="s">
        <v>15</v>
      </c>
      <c r="C16" s="102" t="s">
        <v>105</v>
      </c>
      <c r="D16" s="103"/>
      <c r="E16" s="103"/>
      <c r="F16" s="103"/>
      <c r="G16" s="104"/>
      <c r="H16" s="19">
        <f>Мероприятия!G31</f>
        <v>200</v>
      </c>
      <c r="I16" s="19">
        <f>Мероприятия!H31</f>
        <v>200</v>
      </c>
      <c r="J16" s="19">
        <f>Мероприятия!I31</f>
        <v>200</v>
      </c>
      <c r="K16" s="19">
        <f>Мероприятия!J31</f>
        <v>440</v>
      </c>
      <c r="L16" s="19">
        <f>Мероприятия!K31</f>
        <v>440</v>
      </c>
      <c r="M16" s="21">
        <v>0</v>
      </c>
    </row>
    <row r="17" spans="1:13" ht="46.5" customHeight="1">
      <c r="A17" s="25" t="s">
        <v>5</v>
      </c>
      <c r="B17" s="7" t="s">
        <v>15</v>
      </c>
      <c r="C17" s="102" t="s">
        <v>105</v>
      </c>
      <c r="D17" s="103"/>
      <c r="E17" s="103"/>
      <c r="F17" s="103"/>
      <c r="G17" s="104"/>
      <c r="H17" s="19">
        <f>Мероприятия!G33</f>
        <v>0</v>
      </c>
      <c r="I17" s="19">
        <f>Мероприятия!H33</f>
        <v>1679</v>
      </c>
      <c r="J17" s="19">
        <f>Мероприятия!I33</f>
        <v>1847</v>
      </c>
      <c r="K17" s="19">
        <f>Мероприятия!J33</f>
        <v>2032</v>
      </c>
      <c r="L17" s="19">
        <f>Мероприятия!K33</f>
        <v>2235</v>
      </c>
      <c r="M17" s="21">
        <v>0</v>
      </c>
    </row>
    <row r="18" spans="1:13" ht="42.75" customHeight="1">
      <c r="A18" s="25" t="s">
        <v>6</v>
      </c>
      <c r="B18" s="7" t="s">
        <v>15</v>
      </c>
      <c r="C18" s="102" t="s">
        <v>105</v>
      </c>
      <c r="D18" s="103"/>
      <c r="E18" s="103"/>
      <c r="F18" s="103"/>
      <c r="G18" s="104"/>
      <c r="H18" s="19">
        <f>Мероприятия!G35</f>
        <v>0</v>
      </c>
      <c r="I18" s="19">
        <f>Мероприятия!H35</f>
        <v>0</v>
      </c>
      <c r="J18" s="19">
        <f>Мероприятия!I35</f>
        <v>0</v>
      </c>
      <c r="K18" s="19">
        <f>Мероприятия!J35</f>
        <v>0</v>
      </c>
      <c r="L18" s="19">
        <f>Мероприятия!K35</f>
        <v>0</v>
      </c>
      <c r="M18" s="21">
        <v>0</v>
      </c>
    </row>
    <row r="19" spans="1:13" ht="57" hidden="1" customHeight="1">
      <c r="A19" s="82" t="s">
        <v>7</v>
      </c>
      <c r="B19" s="7" t="s">
        <v>9</v>
      </c>
      <c r="C19" s="35"/>
      <c r="D19" s="35"/>
      <c r="E19" s="35"/>
      <c r="F19" s="35"/>
      <c r="G19" s="35"/>
      <c r="H19" s="19">
        <f>Мероприятия!G37</f>
        <v>0</v>
      </c>
      <c r="I19" s="19">
        <f>Мероприятия!H37</f>
        <v>0</v>
      </c>
      <c r="J19" s="19">
        <f>Мероприятия!I37</f>
        <v>0</v>
      </c>
      <c r="K19" s="19">
        <f>Мероприятия!J37</f>
        <v>0</v>
      </c>
      <c r="L19" s="19">
        <f>Мероприятия!K37</f>
        <v>0</v>
      </c>
      <c r="M19" s="21">
        <v>0</v>
      </c>
    </row>
    <row r="20" spans="1:13" ht="43.5" customHeight="1">
      <c r="A20" s="84"/>
      <c r="B20" s="7" t="s">
        <v>15</v>
      </c>
      <c r="C20" s="102" t="s">
        <v>105</v>
      </c>
      <c r="D20" s="103"/>
      <c r="E20" s="103"/>
      <c r="F20" s="103"/>
      <c r="G20" s="104"/>
      <c r="H20" s="19">
        <f>Мероприятия!G38</f>
        <v>0</v>
      </c>
      <c r="I20" s="19">
        <f>Мероприятия!H38</f>
        <v>0</v>
      </c>
      <c r="J20" s="19">
        <f>Мероприятия!I38</f>
        <v>0</v>
      </c>
      <c r="K20" s="19">
        <f>Мероприятия!J38</f>
        <v>0</v>
      </c>
      <c r="L20" s="19">
        <f>Мероприятия!K38</f>
        <v>0</v>
      </c>
      <c r="M20" s="21">
        <v>0</v>
      </c>
    </row>
    <row r="21" spans="1:13" ht="42.75">
      <c r="A21" s="25" t="s">
        <v>8</v>
      </c>
      <c r="B21" s="7" t="s">
        <v>15</v>
      </c>
      <c r="C21" s="102" t="s">
        <v>105</v>
      </c>
      <c r="D21" s="103"/>
      <c r="E21" s="103"/>
      <c r="F21" s="103"/>
      <c r="G21" s="104"/>
      <c r="H21" s="19">
        <f>Мероприятия!G40</f>
        <v>3243.44</v>
      </c>
      <c r="I21" s="19">
        <f>Мероприятия!H40</f>
        <v>0</v>
      </c>
      <c r="J21" s="19">
        <f>Мероприятия!I40</f>
        <v>0</v>
      </c>
      <c r="K21" s="19">
        <f>Мероприятия!J40</f>
        <v>0</v>
      </c>
      <c r="L21" s="19">
        <f>Мероприятия!K40</f>
        <v>0</v>
      </c>
      <c r="M21" s="21">
        <v>0</v>
      </c>
    </row>
    <row r="22" spans="1:13" ht="42.75">
      <c r="A22" s="53" t="s">
        <v>129</v>
      </c>
      <c r="B22" s="53" t="s">
        <v>15</v>
      </c>
      <c r="C22" s="102" t="s">
        <v>105</v>
      </c>
      <c r="D22" s="103"/>
      <c r="E22" s="103"/>
      <c r="F22" s="103"/>
      <c r="G22" s="104"/>
      <c r="H22" s="50">
        <f>Мероприятия!G41</f>
        <v>0</v>
      </c>
      <c r="I22" s="50">
        <f>Мероприятия!H41</f>
        <v>0</v>
      </c>
      <c r="J22" s="50">
        <f>Мероприятия!I41</f>
        <v>0</v>
      </c>
      <c r="K22" s="50">
        <f>Мероприятия!J41</f>
        <v>0</v>
      </c>
      <c r="L22" s="50">
        <f>Мероприятия!K41</f>
        <v>0</v>
      </c>
      <c r="M22" s="21">
        <v>0</v>
      </c>
    </row>
    <row r="23" spans="1:13" ht="42.75">
      <c r="A23" s="12" t="s">
        <v>70</v>
      </c>
      <c r="B23" s="7" t="s">
        <v>15</v>
      </c>
      <c r="C23" s="102" t="s">
        <v>105</v>
      </c>
      <c r="D23" s="103"/>
      <c r="E23" s="103"/>
      <c r="F23" s="103"/>
      <c r="G23" s="104"/>
      <c r="H23" s="19">
        <f>Мероприятия!G46</f>
        <v>1400</v>
      </c>
      <c r="I23" s="19">
        <f>Мероприятия!H46</f>
        <v>1540</v>
      </c>
      <c r="J23" s="19">
        <f>Мероприятия!I46</f>
        <v>1694</v>
      </c>
      <c r="K23" s="19">
        <f>Мероприятия!J46</f>
        <v>1863</v>
      </c>
      <c r="L23" s="19">
        <f>Мероприятия!K46</f>
        <v>2050</v>
      </c>
      <c r="M23" s="21">
        <v>0</v>
      </c>
    </row>
    <row r="24" spans="1:13" ht="42.75">
      <c r="A24" s="29" t="s">
        <v>72</v>
      </c>
      <c r="B24" s="7" t="s">
        <v>15</v>
      </c>
      <c r="C24" s="102" t="s">
        <v>105</v>
      </c>
      <c r="D24" s="103"/>
      <c r="E24" s="103"/>
      <c r="F24" s="103"/>
      <c r="G24" s="104"/>
      <c r="H24" s="19">
        <f>Мероприятия!G48</f>
        <v>648</v>
      </c>
      <c r="I24" s="19">
        <f>Мероприятия!H48</f>
        <v>713</v>
      </c>
      <c r="J24" s="19">
        <f>Мероприятия!I48</f>
        <v>784</v>
      </c>
      <c r="K24" s="19">
        <f>Мероприятия!J48</f>
        <v>863</v>
      </c>
      <c r="L24" s="19">
        <f>Мероприятия!K48</f>
        <v>949</v>
      </c>
      <c r="M24" s="21">
        <v>0</v>
      </c>
    </row>
    <row r="25" spans="1:13" ht="42.75">
      <c r="A25" s="29" t="s">
        <v>88</v>
      </c>
      <c r="B25" s="7" t="s">
        <v>15</v>
      </c>
      <c r="C25" s="102" t="s">
        <v>105</v>
      </c>
      <c r="D25" s="103"/>
      <c r="E25" s="103"/>
      <c r="F25" s="103"/>
      <c r="G25" s="104"/>
      <c r="H25" s="19">
        <f>Мероприятия!G50</f>
        <v>500</v>
      </c>
      <c r="I25" s="19">
        <f>Мероприятия!H50</f>
        <v>1898</v>
      </c>
      <c r="J25" s="19">
        <f>Мероприятия!I50</f>
        <v>696</v>
      </c>
      <c r="K25" s="19">
        <f>Мероприятия!J50</f>
        <v>765</v>
      </c>
      <c r="L25" s="19">
        <f>Мероприятия!K50</f>
        <v>842</v>
      </c>
      <c r="M25" s="21">
        <v>0</v>
      </c>
    </row>
    <row r="26" spans="1:13" ht="42.75">
      <c r="A26" s="29" t="s">
        <v>43</v>
      </c>
      <c r="B26" s="7" t="s">
        <v>15</v>
      </c>
      <c r="C26" s="102" t="s">
        <v>105</v>
      </c>
      <c r="D26" s="103"/>
      <c r="E26" s="103"/>
      <c r="F26" s="103"/>
      <c r="G26" s="104"/>
      <c r="H26" s="19">
        <f>Мероприятия!G52</f>
        <v>0</v>
      </c>
      <c r="I26" s="19">
        <f>Мероприятия!H52</f>
        <v>1122</v>
      </c>
      <c r="J26" s="19">
        <f>Мероприятия!I52</f>
        <v>1234</v>
      </c>
      <c r="K26" s="19">
        <f>Мероприятия!J52</f>
        <v>1357</v>
      </c>
      <c r="L26" s="19">
        <f>Мероприятия!K52</f>
        <v>1493</v>
      </c>
      <c r="M26" s="21">
        <v>0</v>
      </c>
    </row>
    <row r="27" spans="1:13" ht="75" customHeight="1">
      <c r="A27" s="22" t="s">
        <v>19</v>
      </c>
      <c r="B27" s="7" t="s">
        <v>15</v>
      </c>
      <c r="C27" s="102" t="s">
        <v>105</v>
      </c>
      <c r="D27" s="103"/>
      <c r="E27" s="103"/>
      <c r="F27" s="103"/>
      <c r="G27" s="104"/>
      <c r="H27" s="19">
        <f>Мероприятия!G56</f>
        <v>0</v>
      </c>
      <c r="I27" s="19">
        <f>Мероприятия!H56</f>
        <v>13750</v>
      </c>
      <c r="J27" s="19">
        <f>Мероприятия!I56</f>
        <v>13750</v>
      </c>
      <c r="K27" s="19">
        <f>Мероприятия!J56</f>
        <v>13750</v>
      </c>
      <c r="L27" s="19">
        <f>Мероприятия!K56</f>
        <v>13750</v>
      </c>
      <c r="M27" s="21">
        <v>0</v>
      </c>
    </row>
    <row r="28" spans="1:13" ht="57" customHeight="1">
      <c r="A28" s="41" t="s">
        <v>117</v>
      </c>
      <c r="B28" s="41" t="s">
        <v>15</v>
      </c>
      <c r="C28" s="55" t="s">
        <v>105</v>
      </c>
      <c r="D28" s="55"/>
      <c r="E28" s="55"/>
      <c r="F28" s="55"/>
      <c r="G28" s="55"/>
      <c r="H28" s="21">
        <f>Мероприятия!G57</f>
        <v>198</v>
      </c>
      <c r="I28" s="21">
        <f>Мероприятия!H57</f>
        <v>0</v>
      </c>
      <c r="J28" s="21">
        <f>Мероприятия!I57</f>
        <v>0</v>
      </c>
      <c r="K28" s="21">
        <f>Мероприятия!J57</f>
        <v>0</v>
      </c>
      <c r="L28" s="21">
        <f>Мероприятия!K57</f>
        <v>0</v>
      </c>
      <c r="M28" s="46">
        <v>0</v>
      </c>
    </row>
  </sheetData>
  <mergeCells count="27">
    <mergeCell ref="C28:G28"/>
    <mergeCell ref="C17:G17"/>
    <mergeCell ref="C18:G18"/>
    <mergeCell ref="C20:G20"/>
    <mergeCell ref="C27:G27"/>
    <mergeCell ref="C21:G21"/>
    <mergeCell ref="C23:G23"/>
    <mergeCell ref="C24:G24"/>
    <mergeCell ref="C25:G25"/>
    <mergeCell ref="C26:G26"/>
    <mergeCell ref="C22:G22"/>
    <mergeCell ref="D1:M3"/>
    <mergeCell ref="A5:M5"/>
    <mergeCell ref="A10:A11"/>
    <mergeCell ref="M7:M8"/>
    <mergeCell ref="C9:G9"/>
    <mergeCell ref="C10:G11"/>
    <mergeCell ref="A19:A20"/>
    <mergeCell ref="A7:A8"/>
    <mergeCell ref="B7:B8"/>
    <mergeCell ref="C7:G7"/>
    <mergeCell ref="H7:L7"/>
    <mergeCell ref="A12:A13"/>
    <mergeCell ref="C16:G16"/>
    <mergeCell ref="C14:G14"/>
    <mergeCell ref="C15:G15"/>
    <mergeCell ref="C12:G13"/>
  </mergeCells>
  <pageMargins left="0.2" right="0.2" top="0.23622047244094491" bottom="0.27559055118110237" header="0.19685039370078741" footer="0.19685039370078741"/>
  <pageSetup paperSize="9" scale="8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Паспорт</vt:lpstr>
      <vt:lpstr>Мероприятия</vt:lpstr>
      <vt:lpstr>Показатели</vt:lpstr>
      <vt:lpstr>Методика расчета</vt:lpstr>
      <vt:lpstr>Обоснование финансирования</vt:lpstr>
      <vt:lpstr>Мероприятия!Заголовки_для_печати</vt:lpstr>
      <vt:lpstr>'Обоснование финансирования'!Заголовки_для_печати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БесанЕС</dc:creator>
  <cp:lastModifiedBy>Пользователь Windows</cp:lastModifiedBy>
  <cp:lastPrinted>2017-05-26T13:18:31Z</cp:lastPrinted>
  <dcterms:created xsi:type="dcterms:W3CDTF">2016-10-03T06:06:27Z</dcterms:created>
  <dcterms:modified xsi:type="dcterms:W3CDTF">2017-06-28T07:09:07Z</dcterms:modified>
</cp:coreProperties>
</file>