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титул'!$A$1:$L$90</definedName>
    <definedName name="_xlnm.Print_Area" localSheetId="2">'Таблица 2'!$A$1:$P$65</definedName>
    <definedName name="_xlnm.Print_Area" localSheetId="5">'Таблица 4'!$A$1:$C$17</definedName>
  </definedNames>
  <calcPr calcId="125725"/>
</workbook>
</file>

<file path=xl/calcChain.xml><?xml version="1.0" encoding="utf-8"?>
<calcChain xmlns="http://schemas.openxmlformats.org/spreadsheetml/2006/main">
  <c r="F8" i="1"/>
  <c r="F44"/>
  <c r="F17"/>
  <c r="F45"/>
  <c r="F18"/>
  <c r="M37" l="1"/>
  <c r="M38"/>
  <c r="I37"/>
  <c r="I38"/>
  <c r="E37"/>
  <c r="E38"/>
  <c r="M19" l="1"/>
  <c r="I19"/>
  <c r="E19"/>
  <c r="P42"/>
  <c r="P39" s="1"/>
  <c r="P36" s="1"/>
  <c r="P34"/>
  <c r="P29"/>
  <c r="P20"/>
  <c r="P16"/>
  <c r="P15" s="1"/>
  <c r="G42"/>
  <c r="G39" s="1"/>
  <c r="G36" s="1"/>
  <c r="H42"/>
  <c r="H39" s="1"/>
  <c r="H36" s="1"/>
  <c r="P14" l="1"/>
  <c r="J6"/>
  <c r="K6"/>
  <c r="N6"/>
  <c r="O6"/>
  <c r="M13" l="1"/>
  <c r="M12"/>
  <c r="M11"/>
  <c r="M10"/>
  <c r="M9"/>
  <c r="M8"/>
  <c r="M7"/>
  <c r="P6"/>
  <c r="M6" s="1"/>
  <c r="I13"/>
  <c r="I12"/>
  <c r="I11"/>
  <c r="I10"/>
  <c r="I9"/>
  <c r="I8"/>
  <c r="I7"/>
  <c r="L6"/>
  <c r="I6" s="1"/>
  <c r="E7"/>
  <c r="E8"/>
  <c r="E9"/>
  <c r="E12"/>
  <c r="E13"/>
  <c r="M65"/>
  <c r="I65"/>
  <c r="E65"/>
  <c r="M64"/>
  <c r="I64"/>
  <c r="E64"/>
  <c r="M63"/>
  <c r="I63"/>
  <c r="E63"/>
  <c r="M62"/>
  <c r="I62"/>
  <c r="E62"/>
  <c r="N58"/>
  <c r="J58"/>
  <c r="F58"/>
  <c r="M60"/>
  <c r="I60"/>
  <c r="E60"/>
  <c r="M59"/>
  <c r="I59"/>
  <c r="E59"/>
  <c r="O58"/>
  <c r="K58"/>
  <c r="G58"/>
  <c r="H6"/>
  <c r="J10" i="9"/>
  <c r="K10"/>
  <c r="L10"/>
  <c r="H34" i="1"/>
  <c r="H29"/>
  <c r="H20"/>
  <c r="H14" s="1"/>
  <c r="H16"/>
  <c r="H15" s="1"/>
  <c r="M46"/>
  <c r="M57"/>
  <c r="M56"/>
  <c r="M55"/>
  <c r="M54"/>
  <c r="M53"/>
  <c r="M52"/>
  <c r="M51"/>
  <c r="M50"/>
  <c r="M49"/>
  <c r="M48"/>
  <c r="M47"/>
  <c r="M45"/>
  <c r="M44"/>
  <c r="M43"/>
  <c r="M41"/>
  <c r="M40"/>
  <c r="M35"/>
  <c r="M33"/>
  <c r="M32"/>
  <c r="M31"/>
  <c r="M30"/>
  <c r="M28"/>
  <c r="M27"/>
  <c r="M26"/>
  <c r="M25"/>
  <c r="M24"/>
  <c r="M23"/>
  <c r="M22"/>
  <c r="M21"/>
  <c r="M18"/>
  <c r="M17"/>
  <c r="I57"/>
  <c r="I56"/>
  <c r="I55"/>
  <c r="I54"/>
  <c r="I53"/>
  <c r="I52"/>
  <c r="I51"/>
  <c r="I50"/>
  <c r="I49"/>
  <c r="I48"/>
  <c r="I47"/>
  <c r="I46"/>
  <c r="I45"/>
  <c r="I44"/>
  <c r="I43"/>
  <c r="I41"/>
  <c r="I40"/>
  <c r="I35"/>
  <c r="I33"/>
  <c r="I32"/>
  <c r="I31"/>
  <c r="I30"/>
  <c r="I28"/>
  <c r="I27"/>
  <c r="I26"/>
  <c r="I25"/>
  <c r="I24"/>
  <c r="I23"/>
  <c r="I22"/>
  <c r="I21"/>
  <c r="I18"/>
  <c r="I17"/>
  <c r="N42"/>
  <c r="N39" s="1"/>
  <c r="N34"/>
  <c r="N29"/>
  <c r="N20"/>
  <c r="N16"/>
  <c r="N15" s="1"/>
  <c r="J42"/>
  <c r="J39" s="1"/>
  <c r="J34"/>
  <c r="J29"/>
  <c r="J20"/>
  <c r="J16"/>
  <c r="J15" s="1"/>
  <c r="M34" l="1"/>
  <c r="J36"/>
  <c r="J14" s="1"/>
  <c r="N36"/>
  <c r="M39"/>
  <c r="N14"/>
  <c r="M58"/>
  <c r="M61"/>
  <c r="H58"/>
  <c r="E58" s="1"/>
  <c r="E61"/>
  <c r="F42"/>
  <c r="F39" s="1"/>
  <c r="F36" s="1"/>
  <c r="F20"/>
  <c r="O42"/>
  <c r="O39" s="1"/>
  <c r="O36" s="1"/>
  <c r="O34"/>
  <c r="O29"/>
  <c r="M29" s="1"/>
  <c r="O20"/>
  <c r="O14" s="1"/>
  <c r="L42"/>
  <c r="K42"/>
  <c r="K39" s="1"/>
  <c r="K36" s="1"/>
  <c r="L34"/>
  <c r="K34"/>
  <c r="I34" s="1"/>
  <c r="L29"/>
  <c r="K29"/>
  <c r="I29" s="1"/>
  <c r="L20"/>
  <c r="K20"/>
  <c r="E45"/>
  <c r="O16"/>
  <c r="O15" s="1"/>
  <c r="L16"/>
  <c r="K16"/>
  <c r="K15" s="1"/>
  <c r="E47"/>
  <c r="G34"/>
  <c r="F34"/>
  <c r="G29"/>
  <c r="F29"/>
  <c r="G20"/>
  <c r="G16"/>
  <c r="G15" s="1"/>
  <c r="F16"/>
  <c r="E22"/>
  <c r="E25"/>
  <c r="E33"/>
  <c r="E32"/>
  <c r="E31"/>
  <c r="E30"/>
  <c r="E35"/>
  <c r="E28"/>
  <c r="E27"/>
  <c r="E26"/>
  <c r="E57"/>
  <c r="E56"/>
  <c r="E55"/>
  <c r="E54"/>
  <c r="E53"/>
  <c r="E52"/>
  <c r="E51"/>
  <c r="E50"/>
  <c r="E49"/>
  <c r="E48"/>
  <c r="E46"/>
  <c r="E44"/>
  <c r="E43"/>
  <c r="E41"/>
  <c r="E40"/>
  <c r="E24"/>
  <c r="E23"/>
  <c r="E21"/>
  <c r="E18"/>
  <c r="E17"/>
  <c r="I42" l="1"/>
  <c r="L39"/>
  <c r="L36" s="1"/>
  <c r="K14"/>
  <c r="G14"/>
  <c r="E39"/>
  <c r="E20"/>
  <c r="M20"/>
  <c r="I20"/>
  <c r="L58"/>
  <c r="I58" s="1"/>
  <c r="I61"/>
  <c r="M36"/>
  <c r="I12" i="9" s="1"/>
  <c r="M42" i="1"/>
  <c r="M15"/>
  <c r="M16"/>
  <c r="L15"/>
  <c r="I15" s="1"/>
  <c r="I16"/>
  <c r="E34"/>
  <c r="E36"/>
  <c r="G12" i="9" s="1"/>
  <c r="E29" i="1"/>
  <c r="E16"/>
  <c r="F15"/>
  <c r="F14" s="1"/>
  <c r="E42"/>
  <c r="I39" l="1"/>
  <c r="G6"/>
  <c r="M14"/>
  <c r="I36"/>
  <c r="L14"/>
  <c r="F12" i="9"/>
  <c r="F10" s="1"/>
  <c r="I10"/>
  <c r="F6" i="1"/>
  <c r="E10"/>
  <c r="D12" i="9"/>
  <c r="D10" s="1"/>
  <c r="G10"/>
  <c r="E14" i="1"/>
  <c r="E15"/>
  <c r="E6" l="1"/>
  <c r="E11"/>
  <c r="H12" i="9"/>
  <c r="I14" i="1"/>
  <c r="E12" i="9" l="1"/>
  <c r="E10" s="1"/>
  <c r="H10"/>
</calcChain>
</file>

<file path=xl/sharedStrings.xml><?xml version="1.0" encoding="utf-8"?>
<sst xmlns="http://schemas.openxmlformats.org/spreadsheetml/2006/main" count="305" uniqueCount="265">
  <si>
    <t>Прочие работы, услуги</t>
  </si>
  <si>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</si>
  <si>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</si>
  <si>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</si>
  <si>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</si>
  <si>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</si>
  <si>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</si>
  <si>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</si>
  <si>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</si>
  <si>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</si>
  <si>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</si>
  <si>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Пособия по социальной помощи населению</t>
  </si>
  <si>
    <t>Прочие расходы, всего</t>
  </si>
  <si>
    <t>Налог на имущество</t>
  </si>
  <si>
    <t>Налог на землю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</si>
  <si>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</si>
  <si>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</si>
  <si>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</si>
  <si>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Прочие расходы</t>
  </si>
  <si>
    <t>Услуги по теплоснабжению</t>
  </si>
  <si>
    <t>Услуги по обеспечению газом</t>
  </si>
  <si>
    <t>Услуги водоснабжения</t>
  </si>
  <si>
    <t>Услуги электроснабжения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</si>
  <si>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</si>
  <si>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</si>
  <si>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</si>
  <si>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</si>
  <si>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</si>
  <si>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Коммунальные услуги,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</si>
  <si>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</si>
  <si>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</si>
  <si>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</si>
  <si>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</si>
  <si>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Арендная плата за пользование имуществом</t>
  </si>
  <si>
    <t>расходы на уплату налогов, сборов и иных платежей, всего</t>
  </si>
  <si>
    <t>Услуги по содержанию имущества</t>
  </si>
  <si>
    <t>Таблица 2.1.</t>
  </si>
  <si>
    <t>Таблица 3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</si>
  <si>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</si>
  <si>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</si>
  <si>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</si>
  <si>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</si>
  <si>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</si>
  <si>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</si>
  <si>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</si>
  <si>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</si>
  <si>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</si>
  <si>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</si>
  <si>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</si>
  <si>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</si>
  <si>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</si>
  <si>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</si>
  <si>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</si>
  <si>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</si>
  <si>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</si>
  <si>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</si>
  <si>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</si>
  <si>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</si>
  <si>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</si>
  <si>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</si>
  <si>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Единица измерения:  руб.</t>
  </si>
  <si>
    <t>руб.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</si>
  <si>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</si>
  <si>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</si>
  <si>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</si>
  <si>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</si>
  <si>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</si>
  <si>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</si>
  <si>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</si>
  <si>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</si>
  <si>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</si>
  <si>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</si>
  <si>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</si>
  <si>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</si>
  <si>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</si>
  <si>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</si>
  <si>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</si>
  <si>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</si>
  <si>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</si>
  <si>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</si>
  <si>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</si>
  <si>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</si>
  <si>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</si>
  <si>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</si>
  <si>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</si>
  <si>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</si>
  <si>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</si>
  <si>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</si>
  <si>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</si>
  <si>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</si>
  <si>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</si>
  <si>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</si>
  <si>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</si>
  <si>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</si>
  <si>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</si>
  <si>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</si>
  <si>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</si>
  <si>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</si>
  <si>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</si>
  <si>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</si>
  <si>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</si>
  <si>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</si>
  <si>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</si>
  <si>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</si>
  <si>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</si>
  <si>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</si>
  <si>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</si>
  <si>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</si>
  <si>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</si>
  <si>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</si>
  <si>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</si>
  <si>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</si>
  <si>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</si>
  <si>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</si>
  <si>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</si>
  <si>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</si>
  <si>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</si>
  <si>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</si>
  <si>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</si>
  <si>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</si>
  <si>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</si>
  <si>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</si>
  <si>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</si>
  <si>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</si>
  <si>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</si>
  <si>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</si>
  <si>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</si>
  <si>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</si>
  <si>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</si>
  <si>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</si>
  <si>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</si>
  <si>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</si>
  <si>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</si>
  <si>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</si>
  <si>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</si>
  <si>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</si>
  <si>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</si>
  <si>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</si>
  <si>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</si>
  <si>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</si>
  <si>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</si>
  <si>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</si>
  <si>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</si>
  <si>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</si>
  <si>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</si>
  <si>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</si>
  <si>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</si>
  <si>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</si>
  <si>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</si>
  <si>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</si>
  <si>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</si>
  <si>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</si>
  <si>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</si>
  <si>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</si>
  <si>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Первый год планового периода
2018</t>
  </si>
  <si>
    <t>Второй год планового периода
2019</t>
  </si>
  <si>
    <t>на 2017 год и на плановый период 2018 и 2019 года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</si>
  <si>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</si>
  <si>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</si>
  <si>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</si>
  <si>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</si>
  <si>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</si>
  <si>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</si>
  <si>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</si>
  <si>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</si>
  <si>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>Муниципальное бюджетное учреждение Пушкинского муниципального района Московской области "Физкультурно-оздоровительный комплекс"</t>
  </si>
  <si>
    <t>ИНН/КПП  5038115000/503801001</t>
  </si>
  <si>
    <t>141202, Московская область, Пушкинский район, г. Пушкино, мкр. Заветы Ильича, ул. Счастливая д.35</t>
  </si>
  <si>
    <t>- выполнение работ, оказание услуг в целях обеспечения реализации, предусмотренных законодательством Российской Федерации, полномочий органов местного самоуправления в сфере физической культуры и спорта.</t>
  </si>
  <si>
    <t>- плавательный оздоровительный бассейн (25м)</t>
  </si>
  <si>
    <t>разовое посещение на свободную воду в будни ( для одного взрослого)
07:00-09:00 45 мин.  - 220,00 руб.
09:00-13:00 45 мин. - 200,00 руб.
14:00-21:00 45 мин. - 220,00 руб.</t>
  </si>
  <si>
    <t>разовое посещение на свободную воду (для одного ребенка с 7 до 14 лет)
07:00 - 21:00 45 мин. - 150,00 руб.</t>
  </si>
  <si>
    <t>персональное занятие с инструктором (один посетитель) 
по записи 45 мин. - 650,00 руб.</t>
  </si>
  <si>
    <t>разовое посещение в выходной день "Семейное" (3 человека)
07:00-19:00 45 мин. - 500,00 руб.</t>
  </si>
  <si>
    <t>разовое посещение в выходной день "Семейное" (4 человека)
07:00-19:00 45 мин. - 650,00 руб.</t>
  </si>
  <si>
    <t>разовое посещение одним студентом (при предъявлении документа)
10:00-16:00 45 мин. - 150,00 руб.</t>
  </si>
  <si>
    <t>разовое посещение группой студентов не менее 8 человек (при предъявлении документа) (один посетитель)
10:00-16:00 45 мин. - 100,00 руб.</t>
  </si>
  <si>
    <t>разовое посещение молодежью, состоящей в молодежных движениях, общественных организациях (при предъявлении удостоверения, членской книжки, справки с печатью организации) ( один посетитель)
10:00-16:00 45 мин. - 100,00 руб.</t>
  </si>
  <si>
    <t>предоставление одной дорожки
07:00-09:00 45 мин. - 1500,00 руб.
10:00-17:00 45 мин. - 1200,00 руб.
18:00-21:00 45 мин. - 1500,00 руб.</t>
  </si>
  <si>
    <t>предоставление шести дорожек (весь бассейн)
09:00-21:00 45 мин. - 6500,00 руб.</t>
  </si>
  <si>
    <t xml:space="preserve">абонемент на "свободную воду" (для одного взрослого на месяц)
</t>
  </si>
  <si>
    <t xml:space="preserve">абонемент на "свободную воду" на месяц (детский)
</t>
  </si>
  <si>
    <t>- сауна</t>
  </si>
  <si>
    <t>предоставление сауны без бассейна по записи (4 человека)
07:00-21:00 1 час -1200,00 руб.</t>
  </si>
  <si>
    <t>предоставление сауны без бассейна по записи (более 4 человека - за каждого дополнительного человека )
07:00-21:00 1 час -100,00 руб.</t>
  </si>
  <si>
    <t>предоставление сауны и бассейна (1 дорожка) по записи 
07:00-21:00 1 час -2200,00 руб.</t>
  </si>
  <si>
    <t>- аква аэробика</t>
  </si>
  <si>
    <t>разовое посещение (один посетитель) 
45 мин. - 400,00 руб.</t>
  </si>
  <si>
    <t>-теннисный корт</t>
  </si>
  <si>
    <t>предоставление корта (один посетитель)
по записи 1 час - 1200,00 руб.</t>
  </si>
  <si>
    <t>- спортивный зал</t>
  </si>
  <si>
    <t xml:space="preserve">предоставление спортивного зала 
07:00-21:00 1 час - 1300,00 руб.
</t>
  </si>
  <si>
    <t>-занятия по ЛФК с инструктором</t>
  </si>
  <si>
    <t>разовое посещение (один посетитель) 
1 час - 250,00 руб.</t>
  </si>
  <si>
    <t>-услуги по прокату</t>
  </si>
  <si>
    <t>прокат ракетки (1 шт.)
1 час - 300,00 руб.</t>
  </si>
  <si>
    <t>прокат корзины с мячами (1корзина + 100 мячей)
1 час - 500 руб.</t>
  </si>
  <si>
    <t>-предоставление на платной основе (продажа)
бахилы 
1 пара - 5,00 руб.</t>
  </si>
  <si>
    <t>на 2017г. очередной финансовый год</t>
  </si>
  <si>
    <t>на 2018г.     1-ый год планового периода</t>
  </si>
  <si>
    <t>на 2019г.     2-ой год планового периода</t>
  </si>
  <si>
    <t>Поступление финансовых активов, всего:</t>
  </si>
  <si>
    <t>из них:
увеличение остатков средств</t>
  </si>
  <si>
    <t>прочие поступления</t>
  </si>
  <si>
    <t>Выбытие финансовых активов, всего:</t>
  </si>
  <si>
    <t>из них:
уменьшение остатков средств</t>
  </si>
  <si>
    <t>прочие выбытия</t>
  </si>
  <si>
    <t xml:space="preserve"> 2017г.</t>
  </si>
  <si>
    <t xml:space="preserve"> 2017 г.</t>
  </si>
  <si>
    <t>Заместитель директора МКУ "Централизованная бухгалтерия"</t>
  </si>
  <si>
    <t>Е.Г. Волкова</t>
  </si>
  <si>
    <t>Старший экономист МКУ "Централизованная бухгалтерия"</t>
  </si>
  <si>
    <t>Ю.В. Кривцова</t>
  </si>
  <si>
    <t xml:space="preserve">И.о. Директора  Муниципального бюджетного учреждения Пушкинского муниципального района Московской области  "Физкультурно-оздоровительный комплекс" </t>
  </si>
  <si>
    <t>О.В. Пермякова</t>
  </si>
  <si>
    <t>07:00-21:00 45 мин. 4 посещения - 800,00 руб.
07:00-21:00 45 мин. 6 посещений - 1100,00 руб.
07:00-21:00 45 мин. 8 посещений - 1450,00 руб.
07:00-21:00 45 мин. 10 посещений - 1850,00 руб.
07:00-21:00 45 мин. 12 посещений - 2200,00 руб.</t>
  </si>
  <si>
    <t>07:00-21:00 45 мин. 4 посещения - 550,00 руб.
07:00-21:00 45 мин. 6 посещений - 820,00 руб.
07:00-21:00 45 мин. 8 посещений - 1090,00 руб.
07:00-21:00 45 мин. 10 посещений - 1360,00 руб.
07:00-21:00 45 мин. 12 посещений - 1630,00 руб.</t>
  </si>
  <si>
    <t>абонемент "Банька" (сауна и бассейн) (один посетитель в месяц)
07:00-21:00 1 час 4 посещения - 7900,00 руб.</t>
  </si>
  <si>
    <t>абонемент (на одного посетителя в месяц)
45 мин. 4 посещения - 1500,00 руб.
45 мин. 5 посещений - 1860,00 руб.
45 мин. 6 посещений - 2230,00 руб.
45 мин. 7 посещений - 2600,00 руб.
45 мин. 8 посещений - 2960,00 руб.
45 мин. 9 посещений - 3330,00 руб.
45 мин. 10 посещений - 3700,00 руб.
45 мин. 11 посещений - 4070,00 руб.
45 мин. 12 посещений - 4400,00 руб.</t>
  </si>
  <si>
    <t>абонемент (на одного посетителя в месяц)
1 час 4 посещения - 940,00 руб.
1 час 5 посещений - 1170,00 руб.
1 час 6 посещений - 1400,00 руб.
1 час  7 посещений - 1620,00 руб.
1 час  8 посещений - 1850,00 руб.
1 час  9 посещений - 2030,00 руб.
1 час  10 посещений - 2250,00 руб.</t>
  </si>
  <si>
    <t>1.2.1. оказание физкультурно-оздоровительных услуг гражданам; проведение занятий по физической культуре и спорту в группах общей физической подготовки и оздоровительной физической культуры; разработка индивидуальных (групповых) рекомендаций по режиму занятий; организация соревнований в учебных группах, командах, школах  и клубах по видам спорта; восстановительные мероприятия и методические консультации;</t>
  </si>
  <si>
    <t>1.2.2. реализация различных видов досуга с учетом особенностей предоставляемых услуг, включая культурно-массовые развлекательно-игровые мероприятия, а также различного вида активного отдыха;</t>
  </si>
  <si>
    <t>1.2.4. проведение спортивно-зрелещных мероприятий: спортивные и оздоровительные мероприятия для участников турниров, кроссов, марафонов, турниров по спортивным играм; спортивные праздники; спортивно-зрелищные вечера и концерты; встречи с выдающимися спортсменами; показательные выступления ведущих спортсменов и представителей спортивных учреждений;</t>
  </si>
  <si>
    <t>1.2.5. организация и проведение учебно-тренировочного процесса; обучение потребителей услуг рациональной технике двигательных действий, формирование умений, навыков и связанных с этим знаний в избранной спортивной дисциплине; педагогическое воздействие, направленное на развитие и совершенствование двигательных способностей, соответствующих требованиям спортивной деятельности, в области которых ведется подготовка; консультативная помощь по различным направлениям построения и содержания учебно-тренировочного процесса;</t>
  </si>
  <si>
    <t>1.2.6. предоставление физкультурно-оздоровительных и спортивных сооружений: использование физкультурно-оздоровительных и спортивных сооружений, оборудованных для проведения соответствующих занятий (физкультурно-оздоровительных упражнений, спортивных тренировок) по выбранному виду услуг и соревнований; использование физкультурно-оздоровительных и спортивных сооружений для оздоровительного отдыха;</t>
  </si>
  <si>
    <t>1.2.8. информационно-консультационные и образовательные услуги: предоставление информации общего характера (через интернет, средства массовой информации, рекламу и др.) о структуре и содержании услуг, о нормативно-правовой базе сертификации в отрасли;</t>
  </si>
  <si>
    <t>1.2.9. консультирование потребителей услуг специалистами по вопросам, связанным с предстоящим предоставлением услуг;</t>
  </si>
  <si>
    <t>1.2.11. консультирование потребителей услуг специалистами по проведению медико-восстановительных мероприятий, тестирование спортсменов;</t>
  </si>
  <si>
    <t>1.2.10. консультирование потребителей услуг специалистами (врач, диетсестра) в области питания по вопросам рационального режима питания и приема пищевых добавок, витаминов;</t>
  </si>
  <si>
    <t>1.2.12.  подготовка рекомендаций для потребителей по программам занятий, а также общих правил по их использованию;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</si>
  <si>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</si>
  <si>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1.4.1. оплата разовых услуг и абонементов;</t>
  </si>
  <si>
    <t>1.4.2. прокат</t>
  </si>
  <si>
    <t>1.4.3. прочие услуги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</si>
  <si>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</si>
  <si>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>1.3.1. Деятельность в области спорта. Эта группировка включает:
 - деятельность спортивных организаций;
 - деятельность спортивных команд или клубов; 
 - деятельность тренеров в различных видах спорта для поддержки участников спортивных соревнований и мероприятий;</t>
  </si>
  <si>
    <t>1.2.7. пользование спортивным оборудованием (тренажерами, снарядами, инвентарем); обеспечение квалифицированным обслуживающим персоналом и создание условий для восстановления сил и здоровья, а также для активного отдыха, проведения досуга;</t>
  </si>
  <si>
    <t>1.2.13. стимулирование деятельности физкультурно-спортивных организаций по подготовке спортсменов высокого класса: профессиональная подготовка (переподготовка) и повышение квалификации в области физической культуры и спорта.</t>
  </si>
  <si>
    <t>разовое посещение в выходные и праздничные дни (для одного ребенка с 7 до 14 лет)
07:00-21:00 45 мин. - 200,00 руб.</t>
  </si>
  <si>
    <t>разовое посещение организованных групп общеобразовательных учреждений ( для одного ребенка ( вторник-пятница)
10:00-13:00 45 мин. - 100,00 руб.</t>
  </si>
  <si>
    <t>1.2.3. проведение спортивно-зрелищных мероприятий, как по внутреннему ежегодному плану Учреждения, так и по ежегодно утвержденным и согласованным с Учреждением календарным планам проведения физкультурно-оздоровительных, спортивных и спортивно-массовых мероприятий;</t>
  </si>
  <si>
    <t>разовое посещение в выходные и праздничные дни (для одного взрослого)
07:00-21:00 45 мин. - 250,00 руб.</t>
  </si>
  <si>
    <t>Раздел I. Сведения о деятельности муниципального учреждения</t>
  </si>
  <si>
    <t>Раздел III.Показатели по поступлениям и выплатам</t>
  </si>
  <si>
    <t>Раздел IV.Сведения о средствах, поступающих во временное распоряжение учреждения (подразделения)</t>
  </si>
  <si>
    <t>Раздел V. Справочная информация</t>
  </si>
  <si>
    <t>на " 21" апреля 2017 г.</t>
  </si>
  <si>
    <t>Фонд оплаты труда</t>
  </si>
  <si>
    <t>Иные выплаты персоналу учреждений, за исключением фонда оплаты труда</t>
  </si>
  <si>
    <t>Пособия, компенсация и иные выплаты гражданам, кроме публичных нормативных обязательств</t>
  </si>
  <si>
    <t>Стипендии</t>
  </si>
  <si>
    <t>Иные выплаты населению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</si>
  <si>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</si>
  <si>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</si>
  <si>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</si>
  <si>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Прочая закупкк товаров, работ и услуг для обеспечения государственных (муниципальных) нужд:</t>
  </si>
  <si>
    <t>Уплата прочих налогов и сборов</t>
  </si>
  <si>
    <t>Исполнение судебных актов Российской Федерациии мировых соглашений по возмещению вреда, причиненного в результате деятельности учреждения</t>
  </si>
  <si>
    <t>Раздел II. Показатели финансового состояния учреждения на " 1 " января 2017 года</t>
  </si>
  <si>
    <t xml:space="preserve">Раздел III.I Показатели выплат по расходам на закупку товаров, работ, услуг учреждения (подразделения) </t>
  </si>
  <si>
    <t>на     " 21 "   апреля</t>
  </si>
  <si>
    <r>
      <rPr>
        <b/>
        <sz val="12"/>
        <rFont val="Times New Roman"/>
        <family val="1"/>
        <charset val="204"/>
      </rPr>
      <t>Приложение № 13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</si>
  <si>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 xml:space="preserve">План финансово-хозяйственной деятельности Муниципального бюджетного учреждения                                                                       Пушкинского муниципального района Московской области  "Физкультурно-оздоровительный комплекс" </t>
  </si>
  <si>
    <t>от 14.08.2017 №1909</t>
  </si>
  <si>
    <t>"21" апреля 2017 г.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</si>
</sst>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6" fillId="0" borderId="0" applyFont="0" applyFill="0" applyBorder="0" applyAlignment="0" applyProtection="0"/>
  </cellStyleXfs>
  <cellXfs count="1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/>
    </xf>
    <xf numFmtId="0" fontId="5" fillId="0" borderId="6" xfId="0" applyFont="1" applyFill="1" applyBorder="1"/>
    <xf numFmtId="0" fontId="5" fillId="0" borderId="7" xfId="0" applyFont="1" applyFill="1" applyBorder="1"/>
    <xf numFmtId="0" fontId="9" fillId="0" borderId="0" xfId="0" applyFont="1" applyFill="1" applyAlignment="1"/>
    <xf numFmtId="0" fontId="5" fillId="0" borderId="6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12" fillId="0" borderId="0" xfId="1" applyFont="1" applyFill="1" applyAlignment="1" applyProtection="1">
      <alignment horizontal="justify"/>
    </xf>
    <xf numFmtId="49" fontId="5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center"/>
    </xf>
    <xf numFmtId="0" fontId="2" fillId="0" borderId="5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5" xfId="0" applyFont="1" applyBorder="1"/>
    <xf numFmtId="0" fontId="4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left" wrapText="1"/>
    </xf>
    <xf numFmtId="49" fontId="10" fillId="0" borderId="0" xfId="0" applyNumberFormat="1" applyFont="1" applyFill="1" applyAlignment="1">
      <alignment horizontal="left" vertical="top" wrapText="1"/>
    </xf>
    <xf numFmtId="0" fontId="2" fillId="0" borderId="0" xfId="0" applyFont="1" applyBorder="1"/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right" vertical="center"/>
    </xf>
    <xf numFmtId="0" fontId="18" fillId="0" borderId="0" xfId="0" applyFont="1"/>
    <xf numFmtId="0" fontId="17" fillId="0" borderId="0" xfId="0" applyFont="1"/>
    <xf numFmtId="2" fontId="9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wrapText="1"/>
    </xf>
    <xf numFmtId="3" fontId="7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2" fontId="9" fillId="0" borderId="1" xfId="0" applyNumberFormat="1" applyFont="1" applyBorder="1" applyAlignment="1">
      <alignment horizontal="right" vertical="center" wrapText="1"/>
    </xf>
    <xf numFmtId="0" fontId="22" fillId="0" borderId="1" xfId="0" applyFont="1" applyBorder="1" applyAlignment="1">
      <alignment vertical="top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vertical="center"/>
    </xf>
    <xf numFmtId="4" fontId="21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4" fontId="17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21" fillId="0" borderId="0" xfId="0" applyFont="1"/>
    <xf numFmtId="49" fontId="5" fillId="0" borderId="0" xfId="2" applyNumberFormat="1" applyFont="1" applyFill="1" applyAlignment="1">
      <alignment horizontal="left" vertical="top" wrapText="1"/>
    </xf>
    <xf numFmtId="0" fontId="5" fillId="0" borderId="0" xfId="2" applyNumberFormat="1" applyFont="1" applyFill="1" applyAlignment="1">
      <alignment horizontal="left" vertical="top" wrapText="1"/>
    </xf>
    <xf numFmtId="164" fontId="5" fillId="0" borderId="0" xfId="2" applyFont="1" applyFill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7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49" fontId="10" fillId="0" borderId="0" xfId="0" applyNumberFormat="1" applyFont="1" applyFill="1" applyAlignment="1">
      <alignment horizontal="left" wrapText="1"/>
    </xf>
    <xf numFmtId="0" fontId="5" fillId="0" borderId="0" xfId="0" applyNumberFormat="1" applyFont="1" applyFill="1" applyAlignment="1">
      <alignment horizontal="left" wrapText="1"/>
    </xf>
    <xf numFmtId="49" fontId="10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Alignment="1">
      <alignment horizontal="left" vertical="top" wrapText="1"/>
    </xf>
    <xf numFmtId="0" fontId="14" fillId="0" borderId="0" xfId="0" applyFont="1" applyAlignment="1">
      <alignment horizontal="right"/>
    </xf>
    <xf numFmtId="0" fontId="5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0"/>
  <sheetViews>
    <sheetView tabSelected="1" view="pageBreakPreview" zoomScale="60" workbookViewId="0">
      <selection activeCell="D10" sqref="D10:G10"/>
    </sheetView>
  </sheetViews>
  <sheetFormatPr defaultRowHeight="15"/>
  <cols>
    <col min="8" max="8" width="34.140625" customWidth="1"/>
    <col min="11" max="11" width="9.140625" customWidth="1"/>
    <col min="12" max="12" width="15.5703125" customWidth="1"/>
  </cols>
  <sheetData>
    <row r="1" spans="1:12" ht="81" customHeight="1">
      <c r="A1" s="18"/>
      <c r="B1" s="18"/>
      <c r="C1" s="18"/>
      <c r="D1" s="18"/>
      <c r="E1" s="19"/>
      <c r="F1" s="19"/>
      <c r="G1" s="19"/>
      <c r="H1" s="19"/>
      <c r="I1" s="90" t="s">
        <v>261</v>
      </c>
      <c r="J1" s="90"/>
      <c r="K1" s="90"/>
      <c r="L1" s="90"/>
    </row>
    <row r="2" spans="1:12" ht="24" customHeight="1">
      <c r="A2" s="20"/>
      <c r="B2" s="20"/>
      <c r="C2" s="20"/>
      <c r="D2" s="20"/>
      <c r="E2" s="21"/>
      <c r="F2" s="21"/>
      <c r="G2" s="21"/>
      <c r="H2" s="21"/>
      <c r="I2" s="32" t="s">
        <v>263</v>
      </c>
      <c r="J2" s="32"/>
      <c r="K2" s="32"/>
      <c r="L2" s="32"/>
    </row>
    <row r="3" spans="1:12" ht="18.75">
      <c r="A3" s="20"/>
      <c r="B3" s="20"/>
      <c r="C3" s="20"/>
      <c r="D3" s="20"/>
      <c r="E3" s="21"/>
      <c r="F3" s="21"/>
      <c r="G3" s="21"/>
      <c r="H3" s="22"/>
      <c r="I3" s="23"/>
      <c r="J3" s="23"/>
      <c r="K3" s="23"/>
      <c r="L3" s="23"/>
    </row>
    <row r="4" spans="1:12">
      <c r="A4" s="91" t="s">
        <v>262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</row>
    <row r="5" spans="1:12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</row>
    <row r="6" spans="1:12" ht="15" customHeight="1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</row>
    <row r="7" spans="1:12" ht="22.5" customHeight="1">
      <c r="A7" s="92" t="s">
        <v>156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</row>
    <row r="8" spans="1:12" ht="18.75">
      <c r="A8" s="20"/>
      <c r="B8" s="20"/>
      <c r="C8" s="20"/>
      <c r="D8" s="34"/>
      <c r="E8" s="21"/>
      <c r="F8" s="21"/>
      <c r="G8" s="21"/>
      <c r="H8" s="21"/>
      <c r="I8" s="20"/>
      <c r="J8" s="20"/>
      <c r="K8" s="20"/>
      <c r="L8" s="20"/>
    </row>
    <row r="9" spans="1:12" ht="18.75">
      <c r="A9" s="20"/>
      <c r="B9" s="20"/>
      <c r="C9" s="20"/>
      <c r="D9" s="34"/>
      <c r="E9" s="20"/>
      <c r="F9" s="20"/>
      <c r="G9" s="20"/>
      <c r="H9" s="20"/>
      <c r="I9" s="20"/>
      <c r="J9" s="20"/>
      <c r="K9" s="20"/>
      <c r="L9" s="24" t="s">
        <v>53</v>
      </c>
    </row>
    <row r="10" spans="1:12" ht="17.25" customHeight="1">
      <c r="A10" s="20"/>
      <c r="B10" s="20"/>
      <c r="C10" s="20"/>
      <c r="D10" s="123" t="s">
        <v>264</v>
      </c>
      <c r="E10" s="123"/>
      <c r="F10" s="123"/>
      <c r="G10" s="123"/>
      <c r="H10" s="20"/>
      <c r="I10" s="93" t="s">
        <v>54</v>
      </c>
      <c r="J10" s="93"/>
      <c r="K10" s="18"/>
      <c r="L10" s="25"/>
    </row>
    <row r="11" spans="1:12" ht="18.75" hidden="1">
      <c r="A11" s="20"/>
      <c r="B11" s="20"/>
      <c r="C11" s="20"/>
      <c r="D11" s="34"/>
      <c r="E11" s="20"/>
      <c r="F11" s="20"/>
      <c r="G11" s="20"/>
      <c r="H11" s="20"/>
      <c r="I11" s="20"/>
      <c r="J11" s="20"/>
      <c r="K11" s="20"/>
      <c r="L11" s="26"/>
    </row>
    <row r="12" spans="1:12" ht="17.25" customHeight="1">
      <c r="A12" s="20"/>
      <c r="B12" s="20"/>
      <c r="C12" s="20"/>
      <c r="D12" s="34"/>
      <c r="E12" s="20"/>
      <c r="F12" s="20"/>
      <c r="G12" s="20"/>
      <c r="H12" s="20"/>
      <c r="I12" s="20"/>
      <c r="J12" s="20"/>
      <c r="K12" s="20"/>
      <c r="L12" s="25"/>
    </row>
    <row r="13" spans="1:12" ht="18.75" hidden="1">
      <c r="A13" s="20"/>
      <c r="B13" s="20"/>
      <c r="C13" s="20"/>
      <c r="D13" s="34"/>
      <c r="E13" s="20"/>
      <c r="F13" s="20"/>
      <c r="G13" s="20"/>
      <c r="H13" s="20"/>
      <c r="I13" s="20"/>
      <c r="J13" s="20"/>
      <c r="K13" s="20"/>
      <c r="L13" s="26"/>
    </row>
    <row r="14" spans="1:12" ht="18.75">
      <c r="A14" s="95" t="s">
        <v>55</v>
      </c>
      <c r="B14" s="95"/>
      <c r="C14" s="95"/>
      <c r="D14" s="95"/>
      <c r="E14" s="95"/>
      <c r="F14" s="95"/>
      <c r="G14" s="95"/>
      <c r="H14" s="95"/>
      <c r="I14" s="95"/>
      <c r="J14" s="95"/>
      <c r="K14" s="27" t="s">
        <v>56</v>
      </c>
      <c r="L14" s="28">
        <v>11715375</v>
      </c>
    </row>
    <row r="15" spans="1:12" ht="18.75">
      <c r="A15" s="95" t="s">
        <v>57</v>
      </c>
      <c r="B15" s="95"/>
      <c r="C15" s="95"/>
      <c r="D15" s="95"/>
      <c r="E15" s="95"/>
      <c r="F15" s="95"/>
      <c r="G15" s="95"/>
      <c r="H15" s="95"/>
      <c r="I15" s="95"/>
      <c r="J15" s="95"/>
      <c r="K15" s="20"/>
      <c r="L15" s="29"/>
    </row>
    <row r="16" spans="1:12" ht="18.75">
      <c r="A16" s="95" t="s">
        <v>58</v>
      </c>
      <c r="B16" s="95"/>
      <c r="C16" s="95"/>
      <c r="D16" s="95"/>
      <c r="E16" s="95"/>
      <c r="F16" s="95"/>
      <c r="G16" s="95"/>
      <c r="H16" s="95"/>
      <c r="I16" s="95"/>
      <c r="J16" s="95"/>
      <c r="K16" s="20"/>
      <c r="L16" s="29"/>
    </row>
    <row r="17" spans="1:12" ht="18.75">
      <c r="A17" s="96" t="s">
        <v>165</v>
      </c>
      <c r="B17" s="96"/>
      <c r="C17" s="96"/>
      <c r="D17" s="96"/>
      <c r="E17" s="96"/>
      <c r="F17" s="96"/>
      <c r="G17" s="96"/>
      <c r="H17" s="96"/>
      <c r="I17" s="96"/>
      <c r="J17" s="96"/>
      <c r="K17" s="20"/>
      <c r="L17" s="37"/>
    </row>
    <row r="18" spans="1:12" ht="18.75">
      <c r="A18" s="96"/>
      <c r="B18" s="96"/>
      <c r="C18" s="96"/>
      <c r="D18" s="96"/>
      <c r="E18" s="96"/>
      <c r="F18" s="96"/>
      <c r="G18" s="96"/>
      <c r="H18" s="96"/>
      <c r="I18" s="96"/>
      <c r="J18" s="96"/>
      <c r="K18" s="20"/>
      <c r="L18" s="37"/>
    </row>
    <row r="19" spans="1:12" ht="18.75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20"/>
      <c r="L19" s="37"/>
    </row>
    <row r="20" spans="1:12" ht="18.75">
      <c r="A20" s="95" t="s">
        <v>166</v>
      </c>
      <c r="B20" s="95"/>
      <c r="C20" s="95" t="s">
        <v>59</v>
      </c>
      <c r="D20" s="95"/>
      <c r="E20" s="95"/>
      <c r="F20" s="95"/>
      <c r="G20" s="95"/>
      <c r="H20" s="95"/>
      <c r="I20" s="95"/>
      <c r="J20" s="95"/>
      <c r="K20" s="20"/>
      <c r="L20" s="37"/>
    </row>
    <row r="21" spans="1:12" ht="18.75">
      <c r="A21" s="95" t="s">
        <v>60</v>
      </c>
      <c r="B21" s="95"/>
      <c r="C21" s="95"/>
      <c r="D21" s="95" t="s">
        <v>61</v>
      </c>
      <c r="E21" s="95"/>
      <c r="F21" s="95"/>
      <c r="G21" s="95"/>
      <c r="H21" s="95"/>
      <c r="I21" s="95"/>
      <c r="J21" s="95"/>
      <c r="K21" s="27" t="s">
        <v>62</v>
      </c>
      <c r="L21" s="37">
        <v>383</v>
      </c>
    </row>
    <row r="22" spans="1:12" ht="18.75">
      <c r="A22" s="94" t="s">
        <v>63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</row>
    <row r="23" spans="1:12" ht="18.75">
      <c r="A23" s="94" t="s">
        <v>64</v>
      </c>
      <c r="B23" s="94"/>
      <c r="C23" s="94"/>
      <c r="D23" s="94"/>
      <c r="E23" s="94"/>
      <c r="F23" s="94"/>
      <c r="G23" s="94" t="s">
        <v>65</v>
      </c>
      <c r="H23" s="94"/>
      <c r="I23" s="94" t="s">
        <v>66</v>
      </c>
      <c r="J23" s="94"/>
      <c r="K23" s="94"/>
      <c r="L23" s="94"/>
    </row>
    <row r="24" spans="1:12" ht="18.75">
      <c r="A24" s="94" t="s">
        <v>67</v>
      </c>
      <c r="B24" s="94"/>
      <c r="C24" s="94"/>
      <c r="D24" s="94"/>
      <c r="E24" s="94"/>
      <c r="F24" s="94"/>
      <c r="G24" s="94" t="s">
        <v>68</v>
      </c>
      <c r="H24" s="94"/>
      <c r="I24" s="94" t="s">
        <v>69</v>
      </c>
      <c r="J24" s="94"/>
      <c r="K24" s="94"/>
      <c r="L24" s="94"/>
    </row>
    <row r="25" spans="1:12" ht="18.75">
      <c r="A25" s="94" t="s">
        <v>167</v>
      </c>
      <c r="B25" s="94"/>
      <c r="C25" s="94"/>
      <c r="D25" s="94"/>
      <c r="E25" s="94"/>
      <c r="F25" s="94"/>
      <c r="G25" s="94" t="s">
        <v>68</v>
      </c>
      <c r="H25" s="94"/>
      <c r="I25" s="94" t="s">
        <v>69</v>
      </c>
      <c r="J25" s="94"/>
      <c r="K25" s="94"/>
      <c r="L25" s="94"/>
    </row>
    <row r="26" spans="1:12" ht="18.75">
      <c r="A26" s="33"/>
      <c r="B26" s="33"/>
      <c r="C26" s="33"/>
      <c r="D26" s="33"/>
      <c r="E26" s="22"/>
      <c r="F26" s="22"/>
      <c r="G26" s="22"/>
      <c r="H26" s="22"/>
      <c r="I26" s="33"/>
      <c r="J26" s="33"/>
      <c r="K26" s="33"/>
      <c r="L26" s="33"/>
    </row>
    <row r="27" spans="1:12" ht="18.75" customHeight="1">
      <c r="A27" s="97" t="s">
        <v>242</v>
      </c>
      <c r="B27" s="97"/>
      <c r="C27" s="97"/>
      <c r="D27" s="97"/>
      <c r="E27" s="97"/>
      <c r="F27" s="97"/>
      <c r="G27" s="97" t="s">
        <v>68</v>
      </c>
      <c r="H27" s="97"/>
      <c r="I27" s="97" t="s">
        <v>69</v>
      </c>
      <c r="J27" s="97"/>
      <c r="K27" s="97"/>
      <c r="L27" s="97"/>
    </row>
    <row r="28" spans="1:12" ht="7.5" customHeight="1">
      <c r="A28" s="33"/>
      <c r="B28" s="33"/>
      <c r="C28" s="33"/>
      <c r="D28" s="33"/>
      <c r="E28" s="22"/>
      <c r="F28" s="22"/>
      <c r="G28" s="22"/>
      <c r="H28" s="22"/>
      <c r="I28" s="33"/>
      <c r="J28" s="33"/>
      <c r="K28" s="33"/>
      <c r="L28" s="33"/>
    </row>
    <row r="29" spans="1:12" ht="18.75" customHeight="1">
      <c r="A29" s="97" t="s">
        <v>139</v>
      </c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37.5" customHeight="1">
      <c r="A30" s="98" t="s">
        <v>168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</row>
    <row r="31" spans="1:12" ht="11.25" customHeight="1">
      <c r="A31" s="35"/>
      <c r="B31" s="35"/>
      <c r="C31" s="35"/>
      <c r="D31" s="35"/>
      <c r="E31" s="31"/>
      <c r="F31" s="31"/>
      <c r="G31" s="31"/>
      <c r="H31" s="31"/>
      <c r="I31" s="35"/>
      <c r="J31" s="35"/>
      <c r="K31" s="35"/>
      <c r="L31" s="35"/>
    </row>
    <row r="32" spans="1:12" ht="20.25" customHeight="1">
      <c r="A32" s="99" t="s">
        <v>140</v>
      </c>
      <c r="B32" s="99"/>
      <c r="C32" s="99"/>
      <c r="D32" s="99"/>
      <c r="E32" s="99"/>
      <c r="F32" s="99"/>
      <c r="G32" s="99"/>
      <c r="H32" s="99"/>
      <c r="I32" s="99" t="s">
        <v>70</v>
      </c>
      <c r="J32" s="99"/>
      <c r="K32" s="99"/>
      <c r="L32" s="99"/>
    </row>
    <row r="33" spans="1:12" ht="75" customHeight="1">
      <c r="A33" s="100" t="s">
        <v>220</v>
      </c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</row>
    <row r="34" spans="1:12" ht="39" customHeight="1">
      <c r="A34" s="98" t="s">
        <v>221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</row>
    <row r="35" spans="1:12" ht="59.25" customHeight="1">
      <c r="A35" s="100" t="s">
        <v>240</v>
      </c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100"/>
    </row>
    <row r="36" spans="1:12" ht="78" customHeight="1">
      <c r="A36" s="100" t="s">
        <v>222</v>
      </c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</row>
    <row r="37" spans="1:12" ht="75" customHeight="1">
      <c r="A37" s="100" t="s">
        <v>223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</row>
    <row r="38" spans="1:12" ht="72.75" customHeight="1">
      <c r="A38" s="100" t="s">
        <v>224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</row>
    <row r="39" spans="1:12" ht="57.75" customHeight="1">
      <c r="A39" s="100" t="s">
        <v>236</v>
      </c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</row>
    <row r="40" spans="1:12" ht="57.75" customHeight="1">
      <c r="A40" s="100" t="s">
        <v>225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</row>
    <row r="41" spans="1:12" ht="38.25" customHeight="1">
      <c r="A41" s="100" t="s">
        <v>226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</row>
    <row r="42" spans="1:12" ht="39.75" customHeight="1">
      <c r="A42" s="100" t="s">
        <v>228</v>
      </c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</row>
    <row r="43" spans="1:12" ht="36" customHeight="1">
      <c r="A43" s="100" t="s">
        <v>227</v>
      </c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</row>
    <row r="44" spans="1:12" ht="37.5" customHeight="1">
      <c r="A44" s="100" t="s">
        <v>229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</row>
    <row r="45" spans="1:12" ht="54.75" customHeight="1">
      <c r="A45" s="100" t="s">
        <v>237</v>
      </c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</row>
    <row r="46" spans="1:12" ht="6" customHeigh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</row>
    <row r="47" spans="1:12" ht="42.75" customHeight="1">
      <c r="A47" s="101" t="s">
        <v>234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</row>
    <row r="48" spans="1:12" ht="91.5" customHeight="1">
      <c r="A48" s="102" t="s">
        <v>235</v>
      </c>
      <c r="B48" s="102"/>
      <c r="C48" s="102"/>
      <c r="D48" s="102"/>
      <c r="E48" s="102"/>
      <c r="F48" s="102"/>
      <c r="G48" s="102"/>
      <c r="H48" s="102"/>
      <c r="I48" s="102"/>
      <c r="J48" s="102"/>
      <c r="K48" s="102"/>
      <c r="L48" s="102"/>
    </row>
    <row r="49" spans="1:12" ht="10.5" customHeight="1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</row>
    <row r="50" spans="1:12" ht="60" customHeight="1">
      <c r="A50" s="101" t="s">
        <v>230</v>
      </c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</row>
    <row r="51" spans="1:12" ht="18.75">
      <c r="A51" s="89" t="s">
        <v>231</v>
      </c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</row>
    <row r="52" spans="1:12" ht="18.75">
      <c r="A52" s="89" t="s">
        <v>169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</row>
    <row r="53" spans="1:12" ht="79.5" customHeight="1">
      <c r="A53" s="89" t="s">
        <v>170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</row>
    <row r="54" spans="1:12" ht="37.5" customHeight="1">
      <c r="A54" s="89" t="s">
        <v>171</v>
      </c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</row>
    <row r="55" spans="1:12" ht="41.25" customHeight="1">
      <c r="A55" s="89" t="s">
        <v>241</v>
      </c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</row>
    <row r="56" spans="1:12" ht="39.75" customHeight="1">
      <c r="A56" s="89" t="s">
        <v>238</v>
      </c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</row>
    <row r="57" spans="1:12" ht="41.25" customHeight="1">
      <c r="A57" s="89" t="s">
        <v>239</v>
      </c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</row>
    <row r="58" spans="1:12" ht="39" customHeight="1">
      <c r="A58" s="89" t="s">
        <v>172</v>
      </c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</row>
    <row r="59" spans="1:12" ht="37.5" customHeight="1">
      <c r="A59" s="89" t="s">
        <v>173</v>
      </c>
      <c r="B59" s="89"/>
      <c r="C59" s="89"/>
      <c r="D59" s="89"/>
      <c r="E59" s="89"/>
      <c r="F59" s="89"/>
      <c r="G59" s="89"/>
      <c r="H59" s="89"/>
      <c r="I59" s="89"/>
      <c r="J59" s="89"/>
      <c r="K59" s="89"/>
      <c r="L59" s="89"/>
    </row>
    <row r="60" spans="1:12" ht="37.5" customHeight="1">
      <c r="A60" s="89" t="s">
        <v>174</v>
      </c>
      <c r="B60" s="89"/>
      <c r="C60" s="89"/>
      <c r="D60" s="89"/>
      <c r="E60" s="89"/>
      <c r="F60" s="89"/>
      <c r="G60" s="89"/>
      <c r="H60" s="89"/>
      <c r="I60" s="89"/>
      <c r="J60" s="89"/>
      <c r="K60" s="89"/>
      <c r="L60" s="89"/>
    </row>
    <row r="61" spans="1:12" ht="39.75" customHeight="1">
      <c r="A61" s="89" t="s">
        <v>175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</row>
    <row r="62" spans="1:12" ht="39" customHeight="1">
      <c r="A62" s="89" t="s">
        <v>176</v>
      </c>
      <c r="B62" s="89"/>
      <c r="C62" s="89"/>
      <c r="D62" s="89"/>
      <c r="E62" s="89"/>
      <c r="F62" s="89"/>
      <c r="G62" s="89"/>
      <c r="H62" s="89"/>
      <c r="I62" s="89"/>
      <c r="J62" s="89"/>
      <c r="K62" s="89"/>
      <c r="L62" s="89"/>
    </row>
    <row r="63" spans="1:12" ht="60" customHeight="1">
      <c r="A63" s="89" t="s">
        <v>177</v>
      </c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</row>
    <row r="64" spans="1:12" ht="78.75" customHeight="1">
      <c r="A64" s="89" t="s">
        <v>178</v>
      </c>
      <c r="B64" s="89"/>
      <c r="C64" s="89"/>
      <c r="D64" s="89"/>
      <c r="E64" s="89"/>
      <c r="F64" s="89"/>
      <c r="G64" s="89"/>
      <c r="H64" s="89"/>
      <c r="I64" s="89"/>
      <c r="J64" s="89"/>
      <c r="K64" s="89"/>
      <c r="L64" s="89"/>
    </row>
    <row r="65" spans="1:12" ht="39" customHeight="1">
      <c r="A65" s="88" t="s">
        <v>179</v>
      </c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</row>
    <row r="66" spans="1:12" ht="21.75" customHeight="1">
      <c r="A66" s="88" t="s">
        <v>180</v>
      </c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</row>
    <row r="67" spans="1:12" ht="94.5" customHeight="1">
      <c r="A67" s="88" t="s">
        <v>215</v>
      </c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</row>
    <row r="68" spans="1:12" ht="18.75">
      <c r="A68" s="88" t="s">
        <v>181</v>
      </c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</row>
    <row r="69" spans="1:12" ht="96" customHeight="1">
      <c r="A69" s="88" t="s">
        <v>216</v>
      </c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</row>
    <row r="70" spans="1:12" ht="18.75">
      <c r="A70" s="86" t="s">
        <v>182</v>
      </c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</row>
    <row r="71" spans="1:12" ht="39.75" customHeight="1">
      <c r="A71" s="86" t="s">
        <v>183</v>
      </c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86"/>
    </row>
    <row r="72" spans="1:12" ht="41.25" customHeight="1">
      <c r="A72" s="86" t="s">
        <v>184</v>
      </c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</row>
    <row r="73" spans="1:12" ht="41.25" customHeight="1">
      <c r="A73" s="86" t="s">
        <v>185</v>
      </c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</row>
    <row r="74" spans="1:12" ht="39.75" customHeight="1">
      <c r="A74" s="86" t="s">
        <v>217</v>
      </c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</row>
    <row r="75" spans="1:12" ht="18.75">
      <c r="A75" s="86" t="s">
        <v>186</v>
      </c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</row>
    <row r="76" spans="1:12" ht="37.5" customHeight="1">
      <c r="A76" s="86" t="s">
        <v>187</v>
      </c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86"/>
    </row>
    <row r="77" spans="1:12" ht="193.5" customHeight="1">
      <c r="A77" s="87" t="s">
        <v>218</v>
      </c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</row>
    <row r="78" spans="1:12" ht="18.75">
      <c r="A78" s="86" t="s">
        <v>188</v>
      </c>
      <c r="B78" s="86"/>
      <c r="C78" s="86"/>
      <c r="D78" s="86"/>
      <c r="E78" s="86"/>
      <c r="F78" s="86"/>
      <c r="G78" s="86"/>
      <c r="H78" s="86"/>
      <c r="I78" s="86"/>
      <c r="J78" s="86"/>
      <c r="K78" s="86"/>
      <c r="L78" s="86"/>
    </row>
    <row r="79" spans="1:12" ht="39.75" customHeight="1">
      <c r="A79" s="86" t="s">
        <v>189</v>
      </c>
      <c r="B79" s="86"/>
      <c r="C79" s="86"/>
      <c r="D79" s="86"/>
      <c r="E79" s="86"/>
      <c r="F79" s="86"/>
      <c r="G79" s="86"/>
      <c r="H79" s="86"/>
      <c r="I79" s="86"/>
      <c r="J79" s="86"/>
      <c r="K79" s="86"/>
      <c r="L79" s="86"/>
    </row>
    <row r="80" spans="1:12" ht="18.75">
      <c r="A80" s="86" t="s">
        <v>190</v>
      </c>
      <c r="B80" s="86"/>
      <c r="C80" s="86"/>
      <c r="D80" s="86"/>
      <c r="E80" s="86"/>
      <c r="F80" s="86"/>
      <c r="G80" s="86"/>
      <c r="H80" s="86"/>
      <c r="I80" s="86"/>
      <c r="J80" s="86"/>
      <c r="K80" s="86"/>
      <c r="L80" s="86"/>
    </row>
    <row r="81" spans="1:12" ht="37.5" customHeight="1">
      <c r="A81" s="86" t="s">
        <v>191</v>
      </c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</row>
    <row r="82" spans="1:12" ht="18.75">
      <c r="A82" s="86" t="s">
        <v>192</v>
      </c>
      <c r="B82" s="86"/>
      <c r="C82" s="86"/>
      <c r="D82" s="86"/>
      <c r="E82" s="86"/>
      <c r="F82" s="86"/>
      <c r="G82" s="86"/>
      <c r="H82" s="86"/>
      <c r="I82" s="86"/>
      <c r="J82" s="86"/>
      <c r="K82" s="86"/>
      <c r="L82" s="86"/>
    </row>
    <row r="83" spans="1:12" ht="41.25" customHeight="1">
      <c r="A83" s="86" t="s">
        <v>193</v>
      </c>
      <c r="B83" s="86"/>
      <c r="C83" s="86"/>
      <c r="D83" s="86"/>
      <c r="E83" s="86"/>
      <c r="F83" s="86"/>
      <c r="G83" s="86"/>
      <c r="H83" s="86"/>
      <c r="I83" s="86"/>
      <c r="J83" s="86"/>
      <c r="K83" s="86"/>
      <c r="L83" s="86"/>
    </row>
    <row r="84" spans="1:12" ht="154.5" customHeight="1">
      <c r="A84" s="87" t="s">
        <v>219</v>
      </c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</row>
    <row r="85" spans="1:12" ht="18.75">
      <c r="A85" s="86" t="s">
        <v>232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</row>
    <row r="86" spans="1:12" ht="18.75">
      <c r="A86" s="86" t="s">
        <v>194</v>
      </c>
      <c r="B86" s="86"/>
      <c r="C86" s="86"/>
      <c r="D86" s="86"/>
      <c r="E86" s="86"/>
      <c r="F86" s="86"/>
      <c r="G86" s="86"/>
      <c r="H86" s="86"/>
      <c r="I86" s="86"/>
      <c r="J86" s="86"/>
      <c r="K86" s="86"/>
      <c r="L86" s="86"/>
    </row>
    <row r="87" spans="1:12" ht="37.5" customHeight="1">
      <c r="A87" s="86" t="s">
        <v>195</v>
      </c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</row>
    <row r="88" spans="1:12" ht="39.75" customHeight="1">
      <c r="A88" s="86" t="s">
        <v>196</v>
      </c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</row>
    <row r="89" spans="1:12" ht="18.75">
      <c r="A89" s="86" t="s">
        <v>233</v>
      </c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</row>
    <row r="90" spans="1:12" ht="64.5" customHeight="1">
      <c r="A90" s="86" t="s">
        <v>197</v>
      </c>
      <c r="B90" s="86"/>
      <c r="C90" s="86"/>
      <c r="D90" s="86"/>
      <c r="E90" s="86"/>
      <c r="F90" s="86"/>
      <c r="G90" s="86"/>
      <c r="H90" s="86"/>
      <c r="I90" s="86"/>
      <c r="J90" s="86"/>
      <c r="K90" s="86"/>
      <c r="L90" s="86"/>
    </row>
  </sheetData>
  <mergeCells count="75">
    <mergeCell ref="A34:L34"/>
    <mergeCell ref="A37:L37"/>
    <mergeCell ref="A38:L38"/>
    <mergeCell ref="A39:L39"/>
    <mergeCell ref="A50:L50"/>
    <mergeCell ref="A36:L36"/>
    <mergeCell ref="A40:L40"/>
    <mergeCell ref="A41:L41"/>
    <mergeCell ref="A42:L42"/>
    <mergeCell ref="A43:L43"/>
    <mergeCell ref="A44:L44"/>
    <mergeCell ref="A45:L45"/>
    <mergeCell ref="A35:L35"/>
    <mergeCell ref="A47:L47"/>
    <mergeCell ref="A48:L48"/>
    <mergeCell ref="A27:L27"/>
    <mergeCell ref="A29:L29"/>
    <mergeCell ref="A30:L30"/>
    <mergeCell ref="A32:L32"/>
    <mergeCell ref="A33:L33"/>
    <mergeCell ref="A22:L22"/>
    <mergeCell ref="A23:L23"/>
    <mergeCell ref="A24:L24"/>
    <mergeCell ref="A25:L25"/>
    <mergeCell ref="A14:J14"/>
    <mergeCell ref="A15:J15"/>
    <mergeCell ref="A16:J16"/>
    <mergeCell ref="A17:J18"/>
    <mergeCell ref="A20:J20"/>
    <mergeCell ref="A21:J21"/>
    <mergeCell ref="I1:L1"/>
    <mergeCell ref="A4:L6"/>
    <mergeCell ref="A7:L7"/>
    <mergeCell ref="D10:G10"/>
    <mergeCell ref="I10:J10"/>
    <mergeCell ref="A65:L65"/>
    <mergeCell ref="A66:L66"/>
    <mergeCell ref="A52:L52"/>
    <mergeCell ref="A51:L51"/>
    <mergeCell ref="A64:L64"/>
    <mergeCell ref="A53:L53"/>
    <mergeCell ref="A54:L54"/>
    <mergeCell ref="A55:L55"/>
    <mergeCell ref="A56:L56"/>
    <mergeCell ref="A57:L57"/>
    <mergeCell ref="A58:L58"/>
    <mergeCell ref="A59:L59"/>
    <mergeCell ref="A60:L60"/>
    <mergeCell ref="A61:L61"/>
    <mergeCell ref="A62:L62"/>
    <mergeCell ref="A63:L63"/>
    <mergeCell ref="A67:L67"/>
    <mergeCell ref="A68:L68"/>
    <mergeCell ref="A69:L69"/>
    <mergeCell ref="A70:L70"/>
    <mergeCell ref="A71:L71"/>
    <mergeCell ref="A72:L72"/>
    <mergeCell ref="A73:L73"/>
    <mergeCell ref="A74:L74"/>
    <mergeCell ref="A75:L75"/>
    <mergeCell ref="A76:L76"/>
    <mergeCell ref="A77:L77"/>
    <mergeCell ref="A78:L78"/>
    <mergeCell ref="A79:L79"/>
    <mergeCell ref="A80:L80"/>
    <mergeCell ref="A81:L81"/>
    <mergeCell ref="A87:L87"/>
    <mergeCell ref="A88:L88"/>
    <mergeCell ref="A89:L89"/>
    <mergeCell ref="A90:L90"/>
    <mergeCell ref="A82:L82"/>
    <mergeCell ref="A83:L83"/>
    <mergeCell ref="A84:L84"/>
    <mergeCell ref="A85:L85"/>
    <mergeCell ref="A86:L86"/>
  </mergeCells>
  <pageMargins left="0.51181102362204722" right="0.31496062992125984" top="0.35433070866141736" bottom="0.35433070866141736" header="0" footer="0"/>
  <pageSetup paperSize="9" scale="67" fitToHeight="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topLeftCell="A31" zoomScale="60" workbookViewId="0">
      <selection activeCell="A2" sqref="A2:L2"/>
    </sheetView>
  </sheetViews>
  <sheetFormatPr defaultRowHeight="15"/>
  <cols>
    <col min="8" max="8" width="102.42578125" customWidth="1"/>
    <col min="12" max="12" width="15.5703125" customWidth="1"/>
  </cols>
  <sheetData>
    <row r="1" spans="1:12" ht="22.5" customHeight="1">
      <c r="J1" s="103" t="s">
        <v>143</v>
      </c>
      <c r="K1" s="103"/>
      <c r="L1" s="103"/>
    </row>
    <row r="2" spans="1:12" ht="18.75" customHeight="1">
      <c r="A2" s="97" t="s">
        <v>258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2" ht="18.75">
      <c r="A3" s="20"/>
      <c r="B3" s="20"/>
      <c r="C3" s="20"/>
      <c r="D3" s="20"/>
      <c r="E3" s="21"/>
      <c r="F3" s="21"/>
      <c r="G3" s="21"/>
      <c r="H3" s="21"/>
      <c r="I3" s="30"/>
      <c r="J3" s="20"/>
      <c r="K3" s="20"/>
      <c r="L3" s="20"/>
    </row>
    <row r="4" spans="1:12" ht="15" customHeight="1">
      <c r="A4" s="107" t="s">
        <v>1</v>
      </c>
      <c r="B4" s="107"/>
      <c r="C4" s="107"/>
      <c r="D4" s="107"/>
      <c r="E4" s="107"/>
      <c r="F4" s="107"/>
      <c r="G4" s="107"/>
      <c r="H4" s="107"/>
      <c r="I4" s="107" t="s">
        <v>71</v>
      </c>
      <c r="J4" s="107"/>
      <c r="K4" s="107"/>
      <c r="L4" s="107"/>
    </row>
    <row r="5" spans="1:12" ht="27.75" customHeight="1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</row>
    <row r="6" spans="1:12" ht="18.75">
      <c r="A6" s="106" t="s">
        <v>72</v>
      </c>
      <c r="B6" s="106"/>
      <c r="C6" s="106"/>
      <c r="D6" s="106"/>
      <c r="E6" s="106"/>
      <c r="F6" s="106"/>
      <c r="G6" s="106"/>
      <c r="H6" s="106"/>
      <c r="I6" s="105"/>
      <c r="J6" s="105"/>
      <c r="K6" s="105"/>
      <c r="L6" s="105"/>
    </row>
    <row r="7" spans="1:12" ht="18.75">
      <c r="A7" s="104" t="s">
        <v>73</v>
      </c>
      <c r="B7" s="104"/>
      <c r="C7" s="104"/>
      <c r="D7" s="104"/>
      <c r="E7" s="104"/>
      <c r="F7" s="104"/>
      <c r="G7" s="104"/>
      <c r="H7" s="104"/>
      <c r="I7" s="105"/>
      <c r="J7" s="105"/>
      <c r="K7" s="105"/>
      <c r="L7" s="105"/>
    </row>
    <row r="8" spans="1:12" ht="18.75">
      <c r="A8" s="104" t="s">
        <v>74</v>
      </c>
      <c r="B8" s="104"/>
      <c r="C8" s="104"/>
      <c r="D8" s="104"/>
      <c r="E8" s="104"/>
      <c r="F8" s="104"/>
      <c r="G8" s="104"/>
      <c r="H8" s="104"/>
      <c r="I8" s="105">
        <v>141758376.61000001</v>
      </c>
      <c r="J8" s="105"/>
      <c r="K8" s="105"/>
      <c r="L8" s="105"/>
    </row>
    <row r="9" spans="1:12" ht="18.75">
      <c r="A9" s="104" t="s">
        <v>75</v>
      </c>
      <c r="B9" s="104"/>
      <c r="C9" s="104"/>
      <c r="D9" s="104"/>
      <c r="E9" s="104"/>
      <c r="F9" s="104"/>
      <c r="G9" s="104"/>
      <c r="H9" s="104"/>
      <c r="I9" s="105"/>
      <c r="J9" s="105"/>
      <c r="K9" s="105"/>
      <c r="L9" s="105"/>
    </row>
    <row r="10" spans="1:12" ht="37.5" customHeight="1">
      <c r="A10" s="104" t="s">
        <v>76</v>
      </c>
      <c r="B10" s="104"/>
      <c r="C10" s="104"/>
      <c r="D10" s="104"/>
      <c r="E10" s="104"/>
      <c r="F10" s="104"/>
      <c r="G10" s="104"/>
      <c r="H10" s="104"/>
      <c r="I10" s="105">
        <v>141758376.61000001</v>
      </c>
      <c r="J10" s="105"/>
      <c r="K10" s="105"/>
      <c r="L10" s="105"/>
    </row>
    <row r="11" spans="1:12" ht="18.75">
      <c r="A11" s="104" t="s">
        <v>77</v>
      </c>
      <c r="B11" s="104"/>
      <c r="C11" s="104"/>
      <c r="D11" s="104"/>
      <c r="E11" s="104"/>
      <c r="F11" s="104"/>
      <c r="G11" s="104"/>
      <c r="H11" s="104"/>
      <c r="I11" s="105"/>
      <c r="J11" s="105"/>
      <c r="K11" s="105"/>
      <c r="L11" s="105"/>
    </row>
    <row r="12" spans="1:12" ht="41.25" customHeight="1">
      <c r="A12" s="104" t="s">
        <v>78</v>
      </c>
      <c r="B12" s="104"/>
      <c r="C12" s="104"/>
      <c r="D12" s="104"/>
      <c r="E12" s="104"/>
      <c r="F12" s="104"/>
      <c r="G12" s="104"/>
      <c r="H12" s="104"/>
      <c r="I12" s="105"/>
      <c r="J12" s="105"/>
      <c r="K12" s="105"/>
      <c r="L12" s="105"/>
    </row>
    <row r="13" spans="1:12" ht="18.75">
      <c r="A13" s="104" t="s">
        <v>79</v>
      </c>
      <c r="B13" s="104"/>
      <c r="C13" s="104"/>
      <c r="D13" s="104"/>
      <c r="E13" s="104"/>
      <c r="F13" s="104"/>
      <c r="G13" s="104"/>
      <c r="H13" s="104"/>
      <c r="I13" s="105"/>
      <c r="J13" s="105"/>
      <c r="K13" s="105"/>
      <c r="L13" s="105"/>
    </row>
    <row r="14" spans="1:12" ht="18.75">
      <c r="A14" s="104" t="s">
        <v>80</v>
      </c>
      <c r="B14" s="104"/>
      <c r="C14" s="104"/>
      <c r="D14" s="104"/>
      <c r="E14" s="104"/>
      <c r="F14" s="104"/>
      <c r="G14" s="104"/>
      <c r="H14" s="104"/>
      <c r="I14" s="105"/>
      <c r="J14" s="105"/>
      <c r="K14" s="105"/>
      <c r="L14" s="105"/>
    </row>
    <row r="15" spans="1:12" ht="18.75">
      <c r="A15" s="104" t="s">
        <v>75</v>
      </c>
      <c r="B15" s="104"/>
      <c r="C15" s="104"/>
      <c r="D15" s="104"/>
      <c r="E15" s="104"/>
      <c r="F15" s="104"/>
      <c r="G15" s="104"/>
      <c r="H15" s="104"/>
      <c r="I15" s="105"/>
      <c r="J15" s="105"/>
      <c r="K15" s="105"/>
      <c r="L15" s="105"/>
    </row>
    <row r="16" spans="1:12" ht="18.75">
      <c r="A16" s="104" t="s">
        <v>81</v>
      </c>
      <c r="B16" s="104"/>
      <c r="C16" s="104"/>
      <c r="D16" s="104"/>
      <c r="E16" s="104"/>
      <c r="F16" s="104"/>
      <c r="G16" s="104"/>
      <c r="H16" s="104"/>
      <c r="I16" s="105"/>
      <c r="J16" s="105"/>
      <c r="K16" s="105"/>
      <c r="L16" s="105"/>
    </row>
    <row r="17" spans="1:12" ht="18.75">
      <c r="A17" s="104" t="s">
        <v>82</v>
      </c>
      <c r="B17" s="104"/>
      <c r="C17" s="104"/>
      <c r="D17" s="104"/>
      <c r="E17" s="104"/>
      <c r="F17" s="104"/>
      <c r="G17" s="104"/>
      <c r="H17" s="104"/>
      <c r="I17" s="105"/>
      <c r="J17" s="105"/>
      <c r="K17" s="105"/>
      <c r="L17" s="105"/>
    </row>
    <row r="18" spans="1:12" ht="18.75">
      <c r="A18" s="106" t="s">
        <v>83</v>
      </c>
      <c r="B18" s="106"/>
      <c r="C18" s="106"/>
      <c r="D18" s="106"/>
      <c r="E18" s="106"/>
      <c r="F18" s="106"/>
      <c r="G18" s="106"/>
      <c r="H18" s="106"/>
      <c r="I18" s="105"/>
      <c r="J18" s="105"/>
      <c r="K18" s="105"/>
      <c r="L18" s="105"/>
    </row>
    <row r="19" spans="1:12" ht="18.75">
      <c r="A19" s="104" t="s">
        <v>84</v>
      </c>
      <c r="B19" s="104"/>
      <c r="C19" s="104"/>
      <c r="D19" s="104"/>
      <c r="E19" s="104"/>
      <c r="F19" s="104"/>
      <c r="G19" s="104"/>
      <c r="H19" s="104"/>
      <c r="I19" s="105"/>
      <c r="J19" s="105"/>
      <c r="K19" s="105"/>
      <c r="L19" s="105"/>
    </row>
    <row r="20" spans="1:12" ht="18.75">
      <c r="A20" s="104" t="s">
        <v>85</v>
      </c>
      <c r="B20" s="104"/>
      <c r="C20" s="104"/>
      <c r="D20" s="104"/>
      <c r="E20" s="104"/>
      <c r="F20" s="104"/>
      <c r="G20" s="104"/>
      <c r="H20" s="104"/>
      <c r="I20" s="105">
        <v>1713.89</v>
      </c>
      <c r="J20" s="105"/>
      <c r="K20" s="105"/>
      <c r="L20" s="105"/>
    </row>
    <row r="21" spans="1:12" ht="21" customHeight="1">
      <c r="A21" s="104" t="s">
        <v>86</v>
      </c>
      <c r="B21" s="104"/>
      <c r="C21" s="104"/>
      <c r="D21" s="104"/>
      <c r="E21" s="104"/>
      <c r="F21" s="104"/>
      <c r="G21" s="104"/>
      <c r="H21" s="104"/>
      <c r="I21" s="105">
        <v>96835.15</v>
      </c>
      <c r="J21" s="105"/>
      <c r="K21" s="105"/>
      <c r="L21" s="105"/>
    </row>
    <row r="22" spans="1:12" ht="18.75">
      <c r="A22" s="104" t="s">
        <v>87</v>
      </c>
      <c r="B22" s="104"/>
      <c r="C22" s="104"/>
      <c r="D22" s="104"/>
      <c r="E22" s="104"/>
      <c r="F22" s="104"/>
      <c r="G22" s="104"/>
      <c r="H22" s="104"/>
      <c r="I22" s="105"/>
      <c r="J22" s="105"/>
      <c r="K22" s="105"/>
      <c r="L22" s="105"/>
    </row>
    <row r="23" spans="1:12" ht="18.75">
      <c r="A23" s="104" t="s">
        <v>88</v>
      </c>
      <c r="B23" s="104"/>
      <c r="C23" s="104"/>
      <c r="D23" s="104"/>
      <c r="E23" s="104"/>
      <c r="F23" s="104"/>
      <c r="G23" s="104"/>
      <c r="H23" s="104"/>
      <c r="I23" s="105"/>
      <c r="J23" s="105"/>
      <c r="K23" s="105"/>
      <c r="L23" s="105"/>
    </row>
    <row r="24" spans="1:12" ht="18.75">
      <c r="A24" s="104" t="s">
        <v>89</v>
      </c>
      <c r="B24" s="104"/>
      <c r="C24" s="104"/>
      <c r="D24" s="104"/>
      <c r="E24" s="104"/>
      <c r="F24" s="104"/>
      <c r="G24" s="104"/>
      <c r="H24" s="104"/>
      <c r="I24" s="105">
        <v>96835.15</v>
      </c>
      <c r="J24" s="105"/>
      <c r="K24" s="105"/>
      <c r="L24" s="105"/>
    </row>
    <row r="25" spans="1:12" ht="18.75">
      <c r="A25" s="104" t="s">
        <v>90</v>
      </c>
      <c r="B25" s="104"/>
      <c r="C25" s="104"/>
      <c r="D25" s="104"/>
      <c r="E25" s="104"/>
      <c r="F25" s="104"/>
      <c r="G25" s="104"/>
      <c r="H25" s="104"/>
      <c r="I25" s="105"/>
      <c r="J25" s="105"/>
      <c r="K25" s="105"/>
      <c r="L25" s="105"/>
    </row>
    <row r="26" spans="1:12" ht="18.75">
      <c r="A26" s="104" t="s">
        <v>91</v>
      </c>
      <c r="B26" s="104"/>
      <c r="C26" s="104"/>
      <c r="D26" s="104"/>
      <c r="E26" s="104"/>
      <c r="F26" s="104"/>
      <c r="G26" s="104"/>
      <c r="H26" s="104"/>
      <c r="I26" s="105"/>
      <c r="J26" s="105"/>
      <c r="K26" s="105"/>
      <c r="L26" s="105"/>
    </row>
    <row r="27" spans="1:12" ht="18.75">
      <c r="A27" s="104" t="s">
        <v>92</v>
      </c>
      <c r="B27" s="104"/>
      <c r="C27" s="104"/>
      <c r="D27" s="104"/>
      <c r="E27" s="104"/>
      <c r="F27" s="104"/>
      <c r="G27" s="104"/>
      <c r="H27" s="104"/>
      <c r="I27" s="105"/>
      <c r="J27" s="105"/>
      <c r="K27" s="105"/>
      <c r="L27" s="105"/>
    </row>
    <row r="28" spans="1:12" ht="18.75">
      <c r="A28" s="104" t="s">
        <v>93</v>
      </c>
      <c r="B28" s="104"/>
      <c r="C28" s="104"/>
      <c r="D28" s="104"/>
      <c r="E28" s="104"/>
      <c r="F28" s="104"/>
      <c r="G28" s="104"/>
      <c r="H28" s="104"/>
      <c r="I28" s="105"/>
      <c r="J28" s="105"/>
      <c r="K28" s="105"/>
      <c r="L28" s="105"/>
    </row>
    <row r="29" spans="1:12" ht="18.75">
      <c r="A29" s="104" t="s">
        <v>94</v>
      </c>
      <c r="B29" s="104"/>
      <c r="C29" s="104"/>
      <c r="D29" s="104"/>
      <c r="E29" s="104"/>
      <c r="F29" s="104"/>
      <c r="G29" s="104"/>
      <c r="H29" s="104"/>
      <c r="I29" s="105"/>
      <c r="J29" s="105"/>
      <c r="K29" s="105"/>
      <c r="L29" s="105"/>
    </row>
    <row r="30" spans="1:12" ht="18.75">
      <c r="A30" s="104" t="s">
        <v>95</v>
      </c>
      <c r="B30" s="104"/>
      <c r="C30" s="104"/>
      <c r="D30" s="104"/>
      <c r="E30" s="104"/>
      <c r="F30" s="104"/>
      <c r="G30" s="104"/>
      <c r="H30" s="104"/>
      <c r="I30" s="105"/>
      <c r="J30" s="105"/>
      <c r="K30" s="105"/>
      <c r="L30" s="105"/>
    </row>
    <row r="31" spans="1:12" ht="18.75">
      <c r="A31" s="104" t="s">
        <v>96</v>
      </c>
      <c r="B31" s="104"/>
      <c r="C31" s="104"/>
      <c r="D31" s="104"/>
      <c r="E31" s="104"/>
      <c r="F31" s="104"/>
      <c r="G31" s="104"/>
      <c r="H31" s="104"/>
      <c r="I31" s="105"/>
      <c r="J31" s="105"/>
      <c r="K31" s="105"/>
      <c r="L31" s="105"/>
    </row>
    <row r="32" spans="1:12" ht="39.75" customHeight="1">
      <c r="A32" s="104" t="s">
        <v>97</v>
      </c>
      <c r="B32" s="104"/>
      <c r="C32" s="104"/>
      <c r="D32" s="104"/>
      <c r="E32" s="104"/>
      <c r="F32" s="104"/>
      <c r="G32" s="104"/>
      <c r="H32" s="104"/>
      <c r="I32" s="105">
        <v>29949</v>
      </c>
      <c r="J32" s="105"/>
      <c r="K32" s="105"/>
      <c r="L32" s="105"/>
    </row>
    <row r="33" spans="1:12" ht="18.75">
      <c r="A33" s="104" t="s">
        <v>98</v>
      </c>
      <c r="B33" s="104"/>
      <c r="C33" s="104"/>
      <c r="D33" s="104"/>
      <c r="E33" s="104"/>
      <c r="F33" s="104"/>
      <c r="G33" s="104"/>
      <c r="H33" s="104"/>
      <c r="I33" s="105"/>
      <c r="J33" s="105"/>
      <c r="K33" s="105"/>
      <c r="L33" s="105"/>
    </row>
    <row r="34" spans="1:12" ht="18.75">
      <c r="A34" s="104" t="s">
        <v>99</v>
      </c>
      <c r="B34" s="104"/>
      <c r="C34" s="104"/>
      <c r="D34" s="104"/>
      <c r="E34" s="104"/>
      <c r="F34" s="104"/>
      <c r="G34" s="104"/>
      <c r="H34" s="104"/>
      <c r="I34" s="105"/>
      <c r="J34" s="105"/>
      <c r="K34" s="105"/>
      <c r="L34" s="105"/>
    </row>
    <row r="35" spans="1:12" ht="18.75">
      <c r="A35" s="104" t="s">
        <v>100</v>
      </c>
      <c r="B35" s="104"/>
      <c r="C35" s="104"/>
      <c r="D35" s="104"/>
      <c r="E35" s="104"/>
      <c r="F35" s="104"/>
      <c r="G35" s="104"/>
      <c r="H35" s="104"/>
      <c r="I35" s="105"/>
      <c r="J35" s="105"/>
      <c r="K35" s="105"/>
      <c r="L35" s="105"/>
    </row>
    <row r="36" spans="1:12" ht="18.75">
      <c r="A36" s="104" t="s">
        <v>101</v>
      </c>
      <c r="B36" s="104"/>
      <c r="C36" s="104"/>
      <c r="D36" s="104"/>
      <c r="E36" s="104"/>
      <c r="F36" s="104"/>
      <c r="G36" s="104"/>
      <c r="H36" s="104"/>
      <c r="I36" s="105"/>
      <c r="J36" s="105"/>
      <c r="K36" s="105"/>
      <c r="L36" s="105"/>
    </row>
    <row r="37" spans="1:12" ht="18.75">
      <c r="A37" s="104" t="s">
        <v>102</v>
      </c>
      <c r="B37" s="104"/>
      <c r="C37" s="104"/>
      <c r="D37" s="104"/>
      <c r="E37" s="104"/>
      <c r="F37" s="104"/>
      <c r="G37" s="104"/>
      <c r="H37" s="104"/>
      <c r="I37" s="105"/>
      <c r="J37" s="105"/>
      <c r="K37" s="105"/>
      <c r="L37" s="105"/>
    </row>
    <row r="38" spans="1:12" ht="18.75">
      <c r="A38" s="104" t="s">
        <v>103</v>
      </c>
      <c r="B38" s="104"/>
      <c r="C38" s="104"/>
      <c r="D38" s="104"/>
      <c r="E38" s="104"/>
      <c r="F38" s="104"/>
      <c r="G38" s="104"/>
      <c r="H38" s="104"/>
      <c r="I38" s="105">
        <v>3090</v>
      </c>
      <c r="J38" s="105"/>
      <c r="K38" s="105"/>
      <c r="L38" s="105"/>
    </row>
    <row r="39" spans="1:12" ht="18.75">
      <c r="A39" s="104" t="s">
        <v>104</v>
      </c>
      <c r="B39" s="104"/>
      <c r="C39" s="104"/>
      <c r="D39" s="104"/>
      <c r="E39" s="104"/>
      <c r="F39" s="104"/>
      <c r="G39" s="104"/>
      <c r="H39" s="104"/>
      <c r="I39" s="105"/>
      <c r="J39" s="105"/>
      <c r="K39" s="105"/>
      <c r="L39" s="105"/>
    </row>
    <row r="40" spans="1:12" ht="18.75">
      <c r="A40" s="104" t="s">
        <v>105</v>
      </c>
      <c r="B40" s="104"/>
      <c r="C40" s="104"/>
      <c r="D40" s="104"/>
      <c r="E40" s="104"/>
      <c r="F40" s="104"/>
      <c r="G40" s="104"/>
      <c r="H40" s="104"/>
      <c r="I40" s="105"/>
      <c r="J40" s="105"/>
      <c r="K40" s="105"/>
      <c r="L40" s="105"/>
    </row>
    <row r="41" spans="1:12" ht="18.75">
      <c r="A41" s="104" t="s">
        <v>106</v>
      </c>
      <c r="B41" s="104"/>
      <c r="C41" s="104"/>
      <c r="D41" s="104"/>
      <c r="E41" s="104"/>
      <c r="F41" s="104"/>
      <c r="G41" s="104"/>
      <c r="H41" s="104"/>
      <c r="I41" s="105"/>
      <c r="J41" s="105"/>
      <c r="K41" s="105"/>
      <c r="L41" s="105"/>
    </row>
    <row r="42" spans="1:12" ht="18.75">
      <c r="A42" s="104" t="s">
        <v>107</v>
      </c>
      <c r="B42" s="104"/>
      <c r="C42" s="104"/>
      <c r="D42" s="104"/>
      <c r="E42" s="104"/>
      <c r="F42" s="104"/>
      <c r="G42" s="104"/>
      <c r="H42" s="104"/>
      <c r="I42" s="105">
        <v>26859</v>
      </c>
      <c r="J42" s="105"/>
      <c r="K42" s="105"/>
      <c r="L42" s="105"/>
    </row>
    <row r="43" spans="1:12" ht="18.75">
      <c r="A43" s="104" t="s">
        <v>108</v>
      </c>
      <c r="B43" s="104"/>
      <c r="C43" s="104"/>
      <c r="D43" s="104"/>
      <c r="E43" s="104"/>
      <c r="F43" s="104"/>
      <c r="G43" s="104"/>
      <c r="H43" s="104"/>
      <c r="I43" s="105"/>
      <c r="J43" s="105"/>
      <c r="K43" s="105"/>
      <c r="L43" s="105"/>
    </row>
    <row r="44" spans="1:12" ht="18.75">
      <c r="A44" s="106" t="s">
        <v>109</v>
      </c>
      <c r="B44" s="106"/>
      <c r="C44" s="106"/>
      <c r="D44" s="106"/>
      <c r="E44" s="106"/>
      <c r="F44" s="106"/>
      <c r="G44" s="106"/>
      <c r="H44" s="106"/>
      <c r="I44" s="105"/>
      <c r="J44" s="105"/>
      <c r="K44" s="105"/>
      <c r="L44" s="105"/>
    </row>
    <row r="45" spans="1:12" ht="18.75">
      <c r="A45" s="104" t="s">
        <v>84</v>
      </c>
      <c r="B45" s="104"/>
      <c r="C45" s="104"/>
      <c r="D45" s="104"/>
      <c r="E45" s="104"/>
      <c r="F45" s="104"/>
      <c r="G45" s="104"/>
      <c r="H45" s="104"/>
      <c r="I45" s="105"/>
      <c r="J45" s="105"/>
      <c r="K45" s="105"/>
      <c r="L45" s="105"/>
    </row>
    <row r="46" spans="1:12" ht="18.75">
      <c r="A46" s="104" t="s">
        <v>110</v>
      </c>
      <c r="B46" s="104"/>
      <c r="C46" s="104"/>
      <c r="D46" s="104"/>
      <c r="E46" s="104"/>
      <c r="F46" s="104"/>
      <c r="G46" s="104"/>
      <c r="H46" s="104"/>
      <c r="I46" s="105">
        <v>3090</v>
      </c>
      <c r="J46" s="105"/>
      <c r="K46" s="105"/>
      <c r="L46" s="105"/>
    </row>
    <row r="47" spans="1:12" ht="27" customHeight="1">
      <c r="A47" s="104" t="s">
        <v>111</v>
      </c>
      <c r="B47" s="104"/>
      <c r="C47" s="104"/>
      <c r="D47" s="104"/>
      <c r="E47" s="104"/>
      <c r="F47" s="104"/>
      <c r="G47" s="104"/>
      <c r="H47" s="104"/>
      <c r="I47" s="105"/>
      <c r="J47" s="105"/>
      <c r="K47" s="105"/>
      <c r="L47" s="105"/>
    </row>
    <row r="48" spans="1:12" ht="18.75">
      <c r="A48" s="104" t="s">
        <v>98</v>
      </c>
      <c r="B48" s="104"/>
      <c r="C48" s="104"/>
      <c r="D48" s="104"/>
      <c r="E48" s="104"/>
      <c r="F48" s="104"/>
      <c r="G48" s="104"/>
      <c r="H48" s="104"/>
      <c r="I48" s="105"/>
      <c r="J48" s="105"/>
      <c r="K48" s="105"/>
      <c r="L48" s="105"/>
    </row>
    <row r="49" spans="1:12" ht="18.75">
      <c r="A49" s="104" t="s">
        <v>112</v>
      </c>
      <c r="B49" s="104"/>
      <c r="C49" s="104"/>
      <c r="D49" s="104"/>
      <c r="E49" s="104"/>
      <c r="F49" s="104"/>
      <c r="G49" s="104"/>
      <c r="H49" s="104"/>
      <c r="I49" s="105"/>
      <c r="J49" s="105"/>
      <c r="K49" s="105"/>
      <c r="L49" s="105"/>
    </row>
    <row r="50" spans="1:12" ht="18.75">
      <c r="A50" s="104" t="s">
        <v>113</v>
      </c>
      <c r="B50" s="104"/>
      <c r="C50" s="104"/>
      <c r="D50" s="104"/>
      <c r="E50" s="104"/>
      <c r="F50" s="104"/>
      <c r="G50" s="104"/>
      <c r="H50" s="104"/>
      <c r="I50" s="105"/>
      <c r="J50" s="105"/>
      <c r="K50" s="105"/>
      <c r="L50" s="105"/>
    </row>
    <row r="51" spans="1:12" ht="18.75">
      <c r="A51" s="104" t="s">
        <v>114</v>
      </c>
      <c r="B51" s="104"/>
      <c r="C51" s="104"/>
      <c r="D51" s="104"/>
      <c r="E51" s="104"/>
      <c r="F51" s="104"/>
      <c r="G51" s="104"/>
      <c r="H51" s="104"/>
      <c r="I51" s="105"/>
      <c r="J51" s="105"/>
      <c r="K51" s="105"/>
      <c r="L51" s="105"/>
    </row>
    <row r="52" spans="1:12" ht="18.75">
      <c r="A52" s="104" t="s">
        <v>115</v>
      </c>
      <c r="B52" s="104"/>
      <c r="C52" s="104"/>
      <c r="D52" s="104"/>
      <c r="E52" s="104"/>
      <c r="F52" s="104"/>
      <c r="G52" s="104"/>
      <c r="H52" s="104"/>
      <c r="I52" s="105"/>
      <c r="J52" s="105"/>
      <c r="K52" s="105"/>
      <c r="L52" s="105"/>
    </row>
    <row r="53" spans="1:12" ht="18.75">
      <c r="A53" s="104" t="s">
        <v>116</v>
      </c>
      <c r="B53" s="104"/>
      <c r="C53" s="104"/>
      <c r="D53" s="104"/>
      <c r="E53" s="104"/>
      <c r="F53" s="104"/>
      <c r="G53" s="104"/>
      <c r="H53" s="104"/>
      <c r="I53" s="105"/>
      <c r="J53" s="105"/>
      <c r="K53" s="105"/>
      <c r="L53" s="105"/>
    </row>
    <row r="54" spans="1:12" ht="18.75">
      <c r="A54" s="104" t="s">
        <v>117</v>
      </c>
      <c r="B54" s="104"/>
      <c r="C54" s="104"/>
      <c r="D54" s="104"/>
      <c r="E54" s="104"/>
      <c r="F54" s="104"/>
      <c r="G54" s="104"/>
      <c r="H54" s="104"/>
      <c r="I54" s="105"/>
      <c r="J54" s="105"/>
      <c r="K54" s="105"/>
      <c r="L54" s="105"/>
    </row>
    <row r="55" spans="1:12" ht="18.75">
      <c r="A55" s="104" t="s">
        <v>118</v>
      </c>
      <c r="B55" s="104"/>
      <c r="C55" s="104"/>
      <c r="D55" s="104"/>
      <c r="E55" s="104"/>
      <c r="F55" s="104"/>
      <c r="G55" s="104"/>
      <c r="H55" s="104"/>
      <c r="I55" s="105"/>
      <c r="J55" s="105"/>
      <c r="K55" s="105"/>
      <c r="L55" s="105"/>
    </row>
    <row r="56" spans="1:12" ht="18.75">
      <c r="A56" s="104" t="s">
        <v>119</v>
      </c>
      <c r="B56" s="104"/>
      <c r="C56" s="104"/>
      <c r="D56" s="104"/>
      <c r="E56" s="104"/>
      <c r="F56" s="104"/>
      <c r="G56" s="104"/>
      <c r="H56" s="104"/>
      <c r="I56" s="105"/>
      <c r="J56" s="105"/>
      <c r="K56" s="105"/>
      <c r="L56" s="105"/>
    </row>
    <row r="57" spans="1:12" ht="18.75">
      <c r="A57" s="104" t="s">
        <v>120</v>
      </c>
      <c r="B57" s="104"/>
      <c r="C57" s="104"/>
      <c r="D57" s="104"/>
      <c r="E57" s="104"/>
      <c r="F57" s="104"/>
      <c r="G57" s="104"/>
      <c r="H57" s="104"/>
      <c r="I57" s="105"/>
      <c r="J57" s="105"/>
      <c r="K57" s="105"/>
      <c r="L57" s="105"/>
    </row>
    <row r="58" spans="1:12" ht="18.75">
      <c r="A58" s="104" t="s">
        <v>121</v>
      </c>
      <c r="B58" s="104"/>
      <c r="C58" s="104"/>
      <c r="D58" s="104"/>
      <c r="E58" s="104"/>
      <c r="F58" s="104"/>
      <c r="G58" s="104"/>
      <c r="H58" s="104"/>
      <c r="I58" s="105"/>
      <c r="J58" s="105"/>
      <c r="K58" s="105"/>
      <c r="L58" s="105"/>
    </row>
    <row r="59" spans="1:12" ht="18.75">
      <c r="A59" s="104" t="s">
        <v>122</v>
      </c>
      <c r="B59" s="104"/>
      <c r="C59" s="104"/>
      <c r="D59" s="104"/>
      <c r="E59" s="104"/>
      <c r="F59" s="104"/>
      <c r="G59" s="104"/>
      <c r="H59" s="104"/>
      <c r="I59" s="105"/>
      <c r="J59" s="105"/>
      <c r="K59" s="105"/>
      <c r="L59" s="105"/>
    </row>
    <row r="60" spans="1:12" ht="18.75">
      <c r="A60" s="104" t="s">
        <v>123</v>
      </c>
      <c r="B60" s="104"/>
      <c r="C60" s="104"/>
      <c r="D60" s="104"/>
      <c r="E60" s="104"/>
      <c r="F60" s="104"/>
      <c r="G60" s="104"/>
      <c r="H60" s="104"/>
      <c r="I60" s="105"/>
      <c r="J60" s="105"/>
      <c r="K60" s="105"/>
      <c r="L60" s="105"/>
    </row>
    <row r="61" spans="1:12" ht="18.75">
      <c r="A61" s="104" t="s">
        <v>124</v>
      </c>
      <c r="B61" s="104"/>
      <c r="C61" s="104"/>
      <c r="D61" s="104"/>
      <c r="E61" s="104"/>
      <c r="F61" s="104"/>
      <c r="G61" s="104"/>
      <c r="H61" s="104"/>
      <c r="I61" s="105"/>
      <c r="J61" s="105"/>
      <c r="K61" s="105"/>
      <c r="L61" s="105"/>
    </row>
    <row r="62" spans="1:12" ht="41.25" customHeight="1">
      <c r="A62" s="104" t="s">
        <v>125</v>
      </c>
      <c r="B62" s="104"/>
      <c r="C62" s="104"/>
      <c r="D62" s="104"/>
      <c r="E62" s="104"/>
      <c r="F62" s="104"/>
      <c r="G62" s="104"/>
      <c r="H62" s="104"/>
      <c r="I62" s="105">
        <v>98995.32</v>
      </c>
      <c r="J62" s="105"/>
      <c r="K62" s="105"/>
      <c r="L62" s="105"/>
    </row>
    <row r="63" spans="1:12" ht="18.75">
      <c r="A63" s="104" t="s">
        <v>98</v>
      </c>
      <c r="B63" s="104"/>
      <c r="C63" s="104"/>
      <c r="D63" s="104"/>
      <c r="E63" s="104"/>
      <c r="F63" s="104"/>
      <c r="G63" s="104"/>
      <c r="H63" s="104"/>
      <c r="I63" s="105"/>
      <c r="J63" s="105"/>
      <c r="K63" s="105"/>
      <c r="L63" s="105"/>
    </row>
    <row r="64" spans="1:12" ht="18.75">
      <c r="A64" s="104" t="s">
        <v>126</v>
      </c>
      <c r="B64" s="104"/>
      <c r="C64" s="104"/>
      <c r="D64" s="104"/>
      <c r="E64" s="104"/>
      <c r="F64" s="104"/>
      <c r="G64" s="104"/>
      <c r="H64" s="104"/>
      <c r="I64" s="105">
        <v>0.71</v>
      </c>
      <c r="J64" s="105"/>
      <c r="K64" s="105"/>
      <c r="L64" s="105"/>
    </row>
    <row r="65" spans="1:12" ht="18.75">
      <c r="A65" s="104" t="s">
        <v>127</v>
      </c>
      <c r="B65" s="104"/>
      <c r="C65" s="104"/>
      <c r="D65" s="104"/>
      <c r="E65" s="104"/>
      <c r="F65" s="104"/>
      <c r="G65" s="104"/>
      <c r="H65" s="104"/>
      <c r="I65" s="105"/>
      <c r="J65" s="105"/>
      <c r="K65" s="105"/>
      <c r="L65" s="105"/>
    </row>
    <row r="66" spans="1:12" ht="18.75">
      <c r="A66" s="104" t="s">
        <v>128</v>
      </c>
      <c r="B66" s="104"/>
      <c r="C66" s="104"/>
      <c r="D66" s="104"/>
      <c r="E66" s="104"/>
      <c r="F66" s="104"/>
      <c r="G66" s="104"/>
      <c r="H66" s="104"/>
      <c r="I66" s="105"/>
      <c r="J66" s="105"/>
      <c r="K66" s="105"/>
      <c r="L66" s="105"/>
    </row>
    <row r="67" spans="1:12" ht="18.75">
      <c r="A67" s="104" t="s">
        <v>129</v>
      </c>
      <c r="B67" s="104"/>
      <c r="C67" s="104"/>
      <c r="D67" s="104"/>
      <c r="E67" s="104"/>
      <c r="F67" s="104"/>
      <c r="G67" s="104"/>
      <c r="H67" s="104"/>
      <c r="I67" s="105"/>
      <c r="J67" s="105"/>
      <c r="K67" s="105"/>
      <c r="L67" s="105"/>
    </row>
    <row r="68" spans="1:12" ht="18.75">
      <c r="A68" s="104" t="s">
        <v>130</v>
      </c>
      <c r="B68" s="104"/>
      <c r="C68" s="104"/>
      <c r="D68" s="104"/>
      <c r="E68" s="104"/>
      <c r="F68" s="104"/>
      <c r="G68" s="104"/>
      <c r="H68" s="104"/>
      <c r="I68" s="105"/>
      <c r="J68" s="105"/>
      <c r="K68" s="105"/>
      <c r="L68" s="105"/>
    </row>
    <row r="69" spans="1:12" ht="18.75">
      <c r="A69" s="104" t="s">
        <v>131</v>
      </c>
      <c r="B69" s="104"/>
      <c r="C69" s="104"/>
      <c r="D69" s="104"/>
      <c r="E69" s="104"/>
      <c r="F69" s="104"/>
      <c r="G69" s="104"/>
      <c r="H69" s="104"/>
      <c r="I69" s="105">
        <v>3090</v>
      </c>
      <c r="J69" s="105"/>
      <c r="K69" s="105"/>
      <c r="L69" s="105"/>
    </row>
    <row r="70" spans="1:12" ht="18.75">
      <c r="A70" s="104" t="s">
        <v>132</v>
      </c>
      <c r="B70" s="104"/>
      <c r="C70" s="104"/>
      <c r="D70" s="104"/>
      <c r="E70" s="104"/>
      <c r="F70" s="104"/>
      <c r="G70" s="104"/>
      <c r="H70" s="104"/>
      <c r="I70" s="105"/>
      <c r="J70" s="105"/>
      <c r="K70" s="105"/>
      <c r="L70" s="105"/>
    </row>
    <row r="71" spans="1:12" ht="18.75">
      <c r="A71" s="104" t="s">
        <v>133</v>
      </c>
      <c r="B71" s="104"/>
      <c r="C71" s="104"/>
      <c r="D71" s="104"/>
      <c r="E71" s="104"/>
      <c r="F71" s="104"/>
      <c r="G71" s="104"/>
      <c r="H71" s="104"/>
      <c r="I71" s="105"/>
      <c r="J71" s="105"/>
      <c r="K71" s="105"/>
      <c r="L71" s="105"/>
    </row>
    <row r="72" spans="1:12" ht="18.75">
      <c r="A72" s="104" t="s">
        <v>134</v>
      </c>
      <c r="B72" s="104"/>
      <c r="C72" s="104"/>
      <c r="D72" s="104"/>
      <c r="E72" s="104"/>
      <c r="F72" s="104"/>
      <c r="G72" s="104"/>
      <c r="H72" s="104"/>
      <c r="I72" s="105"/>
      <c r="J72" s="105"/>
      <c r="K72" s="105"/>
      <c r="L72" s="105"/>
    </row>
    <row r="73" spans="1:12" ht="18.75">
      <c r="A73" s="104" t="s">
        <v>135</v>
      </c>
      <c r="B73" s="104"/>
      <c r="C73" s="104"/>
      <c r="D73" s="104"/>
      <c r="E73" s="104"/>
      <c r="F73" s="104"/>
      <c r="G73" s="104"/>
      <c r="H73" s="104"/>
      <c r="I73" s="105"/>
      <c r="J73" s="105"/>
      <c r="K73" s="105"/>
      <c r="L73" s="105"/>
    </row>
    <row r="74" spans="1:12" ht="18.75">
      <c r="A74" s="104" t="s">
        <v>136</v>
      </c>
      <c r="B74" s="104"/>
      <c r="C74" s="104"/>
      <c r="D74" s="104"/>
      <c r="E74" s="104"/>
      <c r="F74" s="104"/>
      <c r="G74" s="104"/>
      <c r="H74" s="104"/>
      <c r="I74" s="105"/>
      <c r="J74" s="105"/>
      <c r="K74" s="105"/>
      <c r="L74" s="105"/>
    </row>
    <row r="75" spans="1:12" ht="18.75">
      <c r="A75" s="104" t="s">
        <v>137</v>
      </c>
      <c r="B75" s="104"/>
      <c r="C75" s="104"/>
      <c r="D75" s="104"/>
      <c r="E75" s="104"/>
      <c r="F75" s="104"/>
      <c r="G75" s="104"/>
      <c r="H75" s="104"/>
      <c r="I75" s="105">
        <v>95904.61</v>
      </c>
      <c r="J75" s="105"/>
      <c r="K75" s="105"/>
      <c r="L75" s="105"/>
    </row>
    <row r="76" spans="1:12" ht="18.75">
      <c r="A76" s="104" t="s">
        <v>138</v>
      </c>
      <c r="B76" s="104"/>
      <c r="C76" s="104"/>
      <c r="D76" s="104"/>
      <c r="E76" s="104"/>
      <c r="F76" s="104"/>
      <c r="G76" s="104"/>
      <c r="H76" s="104"/>
      <c r="I76" s="105"/>
      <c r="J76" s="105"/>
      <c r="K76" s="105"/>
      <c r="L76" s="105"/>
    </row>
  </sheetData>
  <mergeCells count="146">
    <mergeCell ref="A2:L2"/>
    <mergeCell ref="A4:H5"/>
    <mergeCell ref="I4:L5"/>
    <mergeCell ref="A6:H6"/>
    <mergeCell ref="I6:L6"/>
    <mergeCell ref="A10:H10"/>
    <mergeCell ref="I10:L10"/>
    <mergeCell ref="A11:H11"/>
    <mergeCell ref="I11:L11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J1:L1"/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</mergeCells>
  <pageMargins left="0.51181102362204722" right="0.51181102362204722" top="0.55118110236220474" bottom="0.55118110236220474" header="0" footer="0"/>
  <pageSetup paperSize="9" scale="64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5"/>
  <sheetViews>
    <sheetView view="pageBreakPreview" zoomScale="65" zoomScaleNormal="76" zoomScaleSheetLayoutView="65" workbookViewId="0">
      <selection activeCell="G26" sqref="G26"/>
    </sheetView>
  </sheetViews>
  <sheetFormatPr defaultColWidth="9.140625" defaultRowHeight="15"/>
  <cols>
    <col min="1" max="1" width="42.7109375" style="63" customWidth="1"/>
    <col min="2" max="3" width="8" style="63" customWidth="1"/>
    <col min="4" max="4" width="0.42578125" style="63" hidden="1" customWidth="1"/>
    <col min="5" max="5" width="14.85546875" style="63" customWidth="1"/>
    <col min="6" max="6" width="15.5703125" style="63" customWidth="1"/>
    <col min="7" max="7" width="16" style="63" customWidth="1"/>
    <col min="8" max="9" width="16.85546875" style="63" customWidth="1"/>
    <col min="10" max="10" width="14.7109375" style="63" customWidth="1"/>
    <col min="11" max="11" width="12.85546875" style="63" customWidth="1"/>
    <col min="12" max="12" width="15.7109375" style="63" customWidth="1"/>
    <col min="13" max="13" width="18.140625" style="63" customWidth="1"/>
    <col min="14" max="14" width="14.140625" style="63" customWidth="1"/>
    <col min="15" max="15" width="13" style="63" customWidth="1"/>
    <col min="16" max="16" width="14.42578125" style="63" customWidth="1"/>
    <col min="17" max="16384" width="9.140625" style="63"/>
  </cols>
  <sheetData>
    <row r="1" spans="1:16" ht="22.5" customHeight="1">
      <c r="A1" s="62" t="s">
        <v>243</v>
      </c>
      <c r="O1" s="63" t="s">
        <v>142</v>
      </c>
    </row>
    <row r="2" spans="1:16" ht="19.5" customHeight="1">
      <c r="A2" s="62" t="s">
        <v>246</v>
      </c>
      <c r="B2" s="62"/>
      <c r="C2" s="62"/>
      <c r="D2" s="62"/>
      <c r="E2" s="62"/>
      <c r="F2" s="62"/>
    </row>
    <row r="3" spans="1:16" ht="13.5" customHeight="1">
      <c r="A3" s="62"/>
      <c r="B3" s="62"/>
      <c r="C3" s="62"/>
      <c r="D3" s="62"/>
      <c r="E3" s="62"/>
      <c r="F3" s="62"/>
    </row>
    <row r="4" spans="1:16" ht="37.5" customHeight="1">
      <c r="A4" s="114" t="s">
        <v>1</v>
      </c>
      <c r="B4" s="114" t="s">
        <v>26</v>
      </c>
      <c r="C4" s="114" t="s">
        <v>2</v>
      </c>
      <c r="D4" s="114" t="s">
        <v>32</v>
      </c>
      <c r="E4" s="111">
        <v>2017</v>
      </c>
      <c r="F4" s="112"/>
      <c r="G4" s="112"/>
      <c r="H4" s="113"/>
      <c r="I4" s="108" t="s">
        <v>154</v>
      </c>
      <c r="J4" s="109"/>
      <c r="K4" s="109"/>
      <c r="L4" s="110"/>
      <c r="M4" s="108" t="s">
        <v>155</v>
      </c>
      <c r="N4" s="109"/>
      <c r="O4" s="109"/>
      <c r="P4" s="110"/>
    </row>
    <row r="5" spans="1:16" ht="187.5" customHeight="1">
      <c r="A5" s="115"/>
      <c r="B5" s="115"/>
      <c r="C5" s="115"/>
      <c r="D5" s="115"/>
      <c r="E5" s="64" t="s">
        <v>3</v>
      </c>
      <c r="F5" s="64" t="s">
        <v>4</v>
      </c>
      <c r="G5" s="64" t="s">
        <v>31</v>
      </c>
      <c r="H5" s="64" t="s">
        <v>5</v>
      </c>
      <c r="I5" s="64" t="s">
        <v>3</v>
      </c>
      <c r="J5" s="64" t="s">
        <v>4</v>
      </c>
      <c r="K5" s="64" t="s">
        <v>31</v>
      </c>
      <c r="L5" s="64" t="s">
        <v>5</v>
      </c>
      <c r="M5" s="64" t="s">
        <v>3</v>
      </c>
      <c r="N5" s="64" t="s">
        <v>4</v>
      </c>
      <c r="O5" s="64" t="s">
        <v>31</v>
      </c>
      <c r="P5" s="64" t="s">
        <v>5</v>
      </c>
    </row>
    <row r="6" spans="1:16" ht="23.25" customHeight="1">
      <c r="A6" s="65" t="s">
        <v>157</v>
      </c>
      <c r="B6" s="66">
        <v>100</v>
      </c>
      <c r="C6" s="67"/>
      <c r="D6" s="67"/>
      <c r="E6" s="68">
        <f>F6+G6+H6</f>
        <v>30195719.079999998</v>
      </c>
      <c r="F6" s="68">
        <f t="shared" ref="F6:G6" si="0">F7+F8+F9+F10+F11+F12+F13</f>
        <v>19991650</v>
      </c>
      <c r="G6" s="68">
        <f t="shared" si="0"/>
        <v>1804069.08</v>
      </c>
      <c r="H6" s="68">
        <f>H7+H8+H9+H10+H11+H12+H13</f>
        <v>8400000</v>
      </c>
      <c r="I6" s="68">
        <f>J6+K6+L6</f>
        <v>20741640</v>
      </c>
      <c r="J6" s="68">
        <f t="shared" ref="J6:K6" si="1">J7+J8+J9+J10+J11+J12+J13</f>
        <v>12241640</v>
      </c>
      <c r="K6" s="68">
        <f t="shared" si="1"/>
        <v>0</v>
      </c>
      <c r="L6" s="68">
        <f>L7+L8+L9+L10+L11+L12+L13</f>
        <v>8500000</v>
      </c>
      <c r="M6" s="68">
        <f>N6+O6+P6</f>
        <v>20841640</v>
      </c>
      <c r="N6" s="68">
        <f t="shared" ref="N6:O6" si="2">N7+N8+N9+N10+N11+N12+N13</f>
        <v>12241640</v>
      </c>
      <c r="O6" s="68">
        <f t="shared" si="2"/>
        <v>0</v>
      </c>
      <c r="P6" s="68">
        <f>P7+P8+P9+P10+P11+P12+P13</f>
        <v>8600000</v>
      </c>
    </row>
    <row r="7" spans="1:16" ht="22.5" customHeight="1">
      <c r="A7" s="69" t="s">
        <v>158</v>
      </c>
      <c r="B7" s="66">
        <v>110</v>
      </c>
      <c r="C7" s="67"/>
      <c r="D7" s="67"/>
      <c r="E7" s="68">
        <f t="shared" ref="E7:E13" si="3">F7+G7+H7</f>
        <v>0</v>
      </c>
      <c r="F7" s="64"/>
      <c r="G7" s="64"/>
      <c r="H7" s="64"/>
      <c r="I7" s="68">
        <f t="shared" ref="I7:I13" si="4">J7+K7+L7</f>
        <v>0</v>
      </c>
      <c r="J7" s="64"/>
      <c r="K7" s="64"/>
      <c r="L7" s="64"/>
      <c r="M7" s="68">
        <f t="shared" ref="M7:M13" si="5">N7+O7+P7</f>
        <v>0</v>
      </c>
      <c r="N7" s="64"/>
      <c r="O7" s="64"/>
      <c r="P7" s="64"/>
    </row>
    <row r="8" spans="1:16" ht="22.5" customHeight="1">
      <c r="A8" s="69" t="s">
        <v>159</v>
      </c>
      <c r="B8" s="66">
        <v>120</v>
      </c>
      <c r="C8" s="67"/>
      <c r="D8" s="67"/>
      <c r="E8" s="68">
        <f t="shared" si="3"/>
        <v>30195719.079999998</v>
      </c>
      <c r="F8" s="70">
        <f>12241640+7750010</f>
        <v>19991650</v>
      </c>
      <c r="G8" s="70">
        <v>1804069.08</v>
      </c>
      <c r="H8" s="71">
        <v>8400000</v>
      </c>
      <c r="I8" s="68">
        <f t="shared" si="4"/>
        <v>20741640</v>
      </c>
      <c r="J8" s="70">
        <v>12241640</v>
      </c>
      <c r="K8" s="64"/>
      <c r="L8" s="71">
        <v>8500000</v>
      </c>
      <c r="M8" s="68">
        <f t="shared" si="5"/>
        <v>20841640</v>
      </c>
      <c r="N8" s="70">
        <v>12241640</v>
      </c>
      <c r="O8" s="64"/>
      <c r="P8" s="71">
        <v>8600000</v>
      </c>
    </row>
    <row r="9" spans="1:16" ht="35.25" customHeight="1">
      <c r="A9" s="69" t="s">
        <v>160</v>
      </c>
      <c r="B9" s="66">
        <v>130</v>
      </c>
      <c r="C9" s="67"/>
      <c r="D9" s="67"/>
      <c r="E9" s="68">
        <f t="shared" si="3"/>
        <v>0</v>
      </c>
      <c r="F9" s="64"/>
      <c r="G9" s="64"/>
      <c r="H9" s="72"/>
      <c r="I9" s="68">
        <f t="shared" si="4"/>
        <v>0</v>
      </c>
      <c r="J9" s="64"/>
      <c r="K9" s="64"/>
      <c r="L9" s="72"/>
      <c r="M9" s="68">
        <f t="shared" si="5"/>
        <v>0</v>
      </c>
      <c r="N9" s="64"/>
      <c r="O9" s="64"/>
      <c r="P9" s="72"/>
    </row>
    <row r="10" spans="1:16" ht="1.5" hidden="1" customHeight="1">
      <c r="A10" s="69" t="s">
        <v>161</v>
      </c>
      <c r="B10" s="66">
        <v>140</v>
      </c>
      <c r="C10" s="67"/>
      <c r="D10" s="67"/>
      <c r="E10" s="68">
        <f t="shared" si="3"/>
        <v>0</v>
      </c>
      <c r="F10" s="64"/>
      <c r="G10" s="64"/>
      <c r="H10" s="64"/>
      <c r="I10" s="68">
        <f t="shared" si="4"/>
        <v>0</v>
      </c>
      <c r="J10" s="64"/>
      <c r="K10" s="64"/>
      <c r="L10" s="64"/>
      <c r="M10" s="68">
        <f t="shared" si="5"/>
        <v>0</v>
      </c>
      <c r="N10" s="64"/>
      <c r="O10" s="64"/>
      <c r="P10" s="64"/>
    </row>
    <row r="11" spans="1:16" ht="33" customHeight="1">
      <c r="A11" s="69" t="s">
        <v>162</v>
      </c>
      <c r="B11" s="66">
        <v>150</v>
      </c>
      <c r="C11" s="67"/>
      <c r="D11" s="67"/>
      <c r="E11" s="68">
        <f t="shared" si="3"/>
        <v>0</v>
      </c>
      <c r="F11" s="64"/>
      <c r="G11" s="64"/>
      <c r="H11" s="64"/>
      <c r="I11" s="68">
        <f t="shared" si="4"/>
        <v>0</v>
      </c>
      <c r="J11" s="64"/>
      <c r="K11" s="64"/>
      <c r="L11" s="64"/>
      <c r="M11" s="68">
        <f t="shared" si="5"/>
        <v>0</v>
      </c>
      <c r="N11" s="64"/>
      <c r="O11" s="64"/>
      <c r="P11" s="64"/>
    </row>
    <row r="12" spans="1:16" ht="16.5" customHeight="1">
      <c r="A12" s="69" t="s">
        <v>163</v>
      </c>
      <c r="B12" s="66">
        <v>160</v>
      </c>
      <c r="C12" s="67"/>
      <c r="D12" s="67"/>
      <c r="E12" s="68">
        <f t="shared" si="3"/>
        <v>0</v>
      </c>
      <c r="F12" s="64"/>
      <c r="G12" s="64"/>
      <c r="H12" s="64"/>
      <c r="I12" s="68">
        <f t="shared" si="4"/>
        <v>0</v>
      </c>
      <c r="J12" s="64"/>
      <c r="K12" s="64"/>
      <c r="L12" s="64"/>
      <c r="M12" s="68">
        <f t="shared" si="5"/>
        <v>0</v>
      </c>
      <c r="N12" s="64"/>
      <c r="O12" s="64"/>
      <c r="P12" s="64"/>
    </row>
    <row r="13" spans="1:16" ht="15.75" customHeight="1">
      <c r="A13" s="69" t="s">
        <v>164</v>
      </c>
      <c r="B13" s="66">
        <v>180</v>
      </c>
      <c r="C13" s="67"/>
      <c r="D13" s="67"/>
      <c r="E13" s="68">
        <f t="shared" si="3"/>
        <v>0</v>
      </c>
      <c r="F13" s="64"/>
      <c r="G13" s="64"/>
      <c r="H13" s="64"/>
      <c r="I13" s="68">
        <f t="shared" si="4"/>
        <v>0</v>
      </c>
      <c r="J13" s="64"/>
      <c r="K13" s="64"/>
      <c r="L13" s="64"/>
      <c r="M13" s="68">
        <f t="shared" si="5"/>
        <v>0</v>
      </c>
      <c r="N13" s="64"/>
      <c r="O13" s="64"/>
      <c r="P13" s="64"/>
    </row>
    <row r="14" spans="1:16" ht="18.75" customHeight="1">
      <c r="A14" s="73" t="s">
        <v>6</v>
      </c>
      <c r="B14" s="74">
        <v>200</v>
      </c>
      <c r="C14" s="75"/>
      <c r="D14" s="75"/>
      <c r="E14" s="68">
        <f>F14+G14+H14</f>
        <v>30463352.969999999</v>
      </c>
      <c r="F14" s="68">
        <f t="shared" ref="F14:G14" si="6">F15+F20+F29+F36+F34</f>
        <v>19993363.890000001</v>
      </c>
      <c r="G14" s="68">
        <f t="shared" si="6"/>
        <v>1804069.08</v>
      </c>
      <c r="H14" s="68">
        <f>H15+H20+H29+H36+H34</f>
        <v>8665920</v>
      </c>
      <c r="I14" s="68">
        <f t="shared" ref="I14:P14" si="7">I15+I20+I29+I36+I34</f>
        <v>20741640</v>
      </c>
      <c r="J14" s="68">
        <f t="shared" si="7"/>
        <v>12241640</v>
      </c>
      <c r="K14" s="68">
        <f t="shared" si="7"/>
        <v>0</v>
      </c>
      <c r="L14" s="68">
        <f t="shared" si="7"/>
        <v>8500000</v>
      </c>
      <c r="M14" s="68">
        <f t="shared" si="7"/>
        <v>20841640</v>
      </c>
      <c r="N14" s="68">
        <f t="shared" si="7"/>
        <v>12241640</v>
      </c>
      <c r="O14" s="68">
        <f t="shared" si="7"/>
        <v>0</v>
      </c>
      <c r="P14" s="68">
        <f t="shared" si="7"/>
        <v>8600000</v>
      </c>
    </row>
    <row r="15" spans="1:16" ht="19.5" customHeight="1">
      <c r="A15" s="76" t="s">
        <v>23</v>
      </c>
      <c r="B15" s="74">
        <v>210</v>
      </c>
      <c r="C15" s="77"/>
      <c r="D15" s="77"/>
      <c r="E15" s="68">
        <f>F15+G15+H15</f>
        <v>13360865.390000001</v>
      </c>
      <c r="F15" s="78">
        <f t="shared" ref="F15:P15" si="8">F16</f>
        <v>10758013.890000001</v>
      </c>
      <c r="G15" s="78">
        <f t="shared" si="8"/>
        <v>0</v>
      </c>
      <c r="H15" s="78">
        <f t="shared" si="8"/>
        <v>2602851.5</v>
      </c>
      <c r="I15" s="68">
        <f>J15+K15+L15</f>
        <v>13359141.5</v>
      </c>
      <c r="J15" s="78">
        <f t="shared" si="8"/>
        <v>10756290</v>
      </c>
      <c r="K15" s="78">
        <f t="shared" si="8"/>
        <v>0</v>
      </c>
      <c r="L15" s="78">
        <f t="shared" si="8"/>
        <v>2602851.5</v>
      </c>
      <c r="M15" s="68">
        <f>N15+O15+P15</f>
        <v>13359141.5</v>
      </c>
      <c r="N15" s="78">
        <f t="shared" si="8"/>
        <v>10756290</v>
      </c>
      <c r="O15" s="78">
        <f t="shared" si="8"/>
        <v>0</v>
      </c>
      <c r="P15" s="78">
        <f t="shared" si="8"/>
        <v>2602851.5</v>
      </c>
    </row>
    <row r="16" spans="1:16" ht="28.5" customHeight="1">
      <c r="A16" s="76" t="s">
        <v>24</v>
      </c>
      <c r="B16" s="74">
        <v>211</v>
      </c>
      <c r="C16" s="77"/>
      <c r="D16" s="77"/>
      <c r="E16" s="68">
        <f>F16+G16+H16</f>
        <v>13360865.390000001</v>
      </c>
      <c r="F16" s="78">
        <f t="shared" ref="F16:O16" si="9">F17+F18</f>
        <v>10758013.890000001</v>
      </c>
      <c r="G16" s="78">
        <f t="shared" si="9"/>
        <v>0</v>
      </c>
      <c r="H16" s="78">
        <f t="shared" ref="H16" si="10">H17+H18</f>
        <v>2602851.5</v>
      </c>
      <c r="I16" s="68">
        <f>J16+K16+L16</f>
        <v>13359141.5</v>
      </c>
      <c r="J16" s="78">
        <f t="shared" ref="J16" si="11">J17+J18</f>
        <v>10756290</v>
      </c>
      <c r="K16" s="78">
        <f t="shared" si="9"/>
        <v>0</v>
      </c>
      <c r="L16" s="78">
        <f t="shared" si="9"/>
        <v>2602851.5</v>
      </c>
      <c r="M16" s="68">
        <f>N16+O16+P16</f>
        <v>13359141.5</v>
      </c>
      <c r="N16" s="78">
        <f t="shared" ref="N16" si="12">N17+N18</f>
        <v>10756290</v>
      </c>
      <c r="O16" s="78">
        <f t="shared" si="9"/>
        <v>0</v>
      </c>
      <c r="P16" s="78">
        <f t="shared" ref="P16" si="13">P17+P18</f>
        <v>2602851.5</v>
      </c>
    </row>
    <row r="17" spans="1:16">
      <c r="A17" s="79" t="s">
        <v>247</v>
      </c>
      <c r="B17" s="80"/>
      <c r="C17" s="81">
        <v>111</v>
      </c>
      <c r="D17" s="81">
        <v>211</v>
      </c>
      <c r="E17" s="82">
        <f t="shared" ref="E17:E58" si="14">F17+G17+H17</f>
        <v>10261091.390000001</v>
      </c>
      <c r="F17" s="61">
        <f>8261360+1326.89</f>
        <v>8262686.8899999997</v>
      </c>
      <c r="G17" s="61"/>
      <c r="H17" s="61">
        <v>1998404.5</v>
      </c>
      <c r="I17" s="82">
        <f t="shared" ref="I17:I58" si="15">J17+K17+L17</f>
        <v>10259764.5</v>
      </c>
      <c r="J17" s="61">
        <v>8261360</v>
      </c>
      <c r="K17" s="61"/>
      <c r="L17" s="61">
        <v>1998404.5</v>
      </c>
      <c r="M17" s="82">
        <f t="shared" ref="M17:M58" si="16">N17+O17+P17</f>
        <v>10259764.5</v>
      </c>
      <c r="N17" s="61">
        <v>8261360</v>
      </c>
      <c r="O17" s="61"/>
      <c r="P17" s="61">
        <v>1998404.5</v>
      </c>
    </row>
    <row r="18" spans="1:16" ht="19.5" customHeight="1">
      <c r="A18" s="79" t="s">
        <v>8</v>
      </c>
      <c r="B18" s="80"/>
      <c r="C18" s="81">
        <v>119</v>
      </c>
      <c r="D18" s="81">
        <v>213</v>
      </c>
      <c r="E18" s="82">
        <f t="shared" si="14"/>
        <v>3099774</v>
      </c>
      <c r="F18" s="61">
        <f>2494940+387</f>
        <v>2495327</v>
      </c>
      <c r="G18" s="61"/>
      <c r="H18" s="61">
        <v>604447</v>
      </c>
      <c r="I18" s="82">
        <f t="shared" si="15"/>
        <v>3099377</v>
      </c>
      <c r="J18" s="61">
        <v>2494930</v>
      </c>
      <c r="K18" s="61"/>
      <c r="L18" s="61">
        <v>604447</v>
      </c>
      <c r="M18" s="82">
        <f t="shared" si="16"/>
        <v>3099377</v>
      </c>
      <c r="N18" s="61">
        <v>2494930</v>
      </c>
      <c r="O18" s="61"/>
      <c r="P18" s="61">
        <v>604447</v>
      </c>
    </row>
    <row r="19" spans="1:16" ht="30" customHeight="1">
      <c r="A19" s="79" t="s">
        <v>248</v>
      </c>
      <c r="B19" s="80"/>
      <c r="C19" s="81">
        <v>112</v>
      </c>
      <c r="D19" s="81"/>
      <c r="E19" s="82">
        <f t="shared" si="14"/>
        <v>0</v>
      </c>
      <c r="F19" s="61"/>
      <c r="G19" s="61"/>
      <c r="H19" s="61"/>
      <c r="I19" s="82">
        <f t="shared" si="15"/>
        <v>0</v>
      </c>
      <c r="J19" s="61"/>
      <c r="K19" s="61"/>
      <c r="L19" s="61"/>
      <c r="M19" s="82">
        <f t="shared" si="16"/>
        <v>0</v>
      </c>
      <c r="N19" s="61"/>
      <c r="O19" s="61"/>
      <c r="P19" s="61"/>
    </row>
    <row r="20" spans="1:16" ht="21.75" customHeight="1">
      <c r="A20" s="76" t="s">
        <v>25</v>
      </c>
      <c r="B20" s="74">
        <v>220</v>
      </c>
      <c r="C20" s="77">
        <v>300</v>
      </c>
      <c r="D20" s="77"/>
      <c r="E20" s="68">
        <f>F20+G20+H20</f>
        <v>0</v>
      </c>
      <c r="F20" s="78">
        <f>F21+F22+F23+F24+F25+F26+F27+F28</f>
        <v>0</v>
      </c>
      <c r="G20" s="78">
        <f>G21+G22+G23+G24+G25+G26+G27+G28</f>
        <v>0</v>
      </c>
      <c r="H20" s="78">
        <f>H21+H22+H23+H24+H25+H26+H27+H28</f>
        <v>0</v>
      </c>
      <c r="I20" s="68">
        <f>J20+K20+L20</f>
        <v>0</v>
      </c>
      <c r="J20" s="78">
        <f>J21+J22+J23+J24+J25+J26+J27+J28</f>
        <v>0</v>
      </c>
      <c r="K20" s="78">
        <f t="shared" ref="K20:O20" si="17">K21+K22+K23+K24+K25+K26+K27+K28</f>
        <v>0</v>
      </c>
      <c r="L20" s="78">
        <f t="shared" si="17"/>
        <v>0</v>
      </c>
      <c r="M20" s="68">
        <f>N20+O20+P20</f>
        <v>0</v>
      </c>
      <c r="N20" s="78">
        <f>N21+N22+N23+N24+N25+N26+N27+N28</f>
        <v>0</v>
      </c>
      <c r="O20" s="78">
        <f t="shared" si="17"/>
        <v>0</v>
      </c>
      <c r="P20" s="78">
        <f t="shared" ref="P20" si="18">P21+P22+P23+P24+P25+P26+P27+P28</f>
        <v>0</v>
      </c>
    </row>
    <row r="21" spans="1:16" ht="19.5" hidden="1" customHeight="1">
      <c r="A21" s="79" t="s">
        <v>7</v>
      </c>
      <c r="B21" s="80"/>
      <c r="C21" s="81">
        <v>112</v>
      </c>
      <c r="D21" s="81">
        <v>212</v>
      </c>
      <c r="E21" s="82">
        <f t="shared" ref="E21:E29" si="19">F21+G21+H21</f>
        <v>0</v>
      </c>
      <c r="F21" s="61"/>
      <c r="G21" s="61"/>
      <c r="H21" s="61"/>
      <c r="I21" s="82">
        <f t="shared" ref="I21:I39" si="20">J21+K21+L21</f>
        <v>0</v>
      </c>
      <c r="J21" s="61"/>
      <c r="K21" s="61"/>
      <c r="L21" s="61"/>
      <c r="M21" s="82">
        <f t="shared" ref="M21:M39" si="21">N21+O21+P21</f>
        <v>0</v>
      </c>
      <c r="N21" s="61"/>
      <c r="O21" s="61"/>
      <c r="P21" s="61"/>
    </row>
    <row r="22" spans="1:16" hidden="1">
      <c r="A22" s="79" t="s">
        <v>10</v>
      </c>
      <c r="B22" s="80"/>
      <c r="C22" s="81">
        <v>112</v>
      </c>
      <c r="D22" s="81">
        <v>222</v>
      </c>
      <c r="E22" s="82">
        <f t="shared" si="19"/>
        <v>0</v>
      </c>
      <c r="F22" s="61"/>
      <c r="G22" s="61"/>
      <c r="H22" s="61"/>
      <c r="I22" s="82">
        <f t="shared" si="20"/>
        <v>0</v>
      </c>
      <c r="J22" s="61"/>
      <c r="K22" s="61"/>
      <c r="L22" s="61"/>
      <c r="M22" s="82">
        <f t="shared" si="21"/>
        <v>0</v>
      </c>
      <c r="N22" s="61"/>
      <c r="O22" s="61"/>
      <c r="P22" s="61"/>
    </row>
    <row r="23" spans="1:16" ht="32.25" hidden="1" customHeight="1">
      <c r="A23" s="79" t="s">
        <v>11</v>
      </c>
      <c r="B23" s="80"/>
      <c r="C23" s="81">
        <v>112</v>
      </c>
      <c r="D23" s="81">
        <v>262</v>
      </c>
      <c r="E23" s="82">
        <f t="shared" si="19"/>
        <v>0</v>
      </c>
      <c r="F23" s="61"/>
      <c r="G23" s="61"/>
      <c r="H23" s="61"/>
      <c r="I23" s="82">
        <f t="shared" si="20"/>
        <v>0</v>
      </c>
      <c r="J23" s="61"/>
      <c r="K23" s="61"/>
      <c r="L23" s="61"/>
      <c r="M23" s="82">
        <f t="shared" si="21"/>
        <v>0</v>
      </c>
      <c r="N23" s="61"/>
      <c r="O23" s="61"/>
      <c r="P23" s="61"/>
    </row>
    <row r="24" spans="1:16" hidden="1">
      <c r="A24" s="79" t="s">
        <v>18</v>
      </c>
      <c r="B24" s="80"/>
      <c r="C24" s="81">
        <v>112</v>
      </c>
      <c r="D24" s="81">
        <v>290</v>
      </c>
      <c r="E24" s="82">
        <f t="shared" si="19"/>
        <v>0</v>
      </c>
      <c r="F24" s="61"/>
      <c r="G24" s="61"/>
      <c r="H24" s="61"/>
      <c r="I24" s="82">
        <f t="shared" si="20"/>
        <v>0</v>
      </c>
      <c r="J24" s="61"/>
      <c r="K24" s="61"/>
      <c r="L24" s="61"/>
      <c r="M24" s="82">
        <f t="shared" si="21"/>
        <v>0</v>
      </c>
      <c r="N24" s="61"/>
      <c r="O24" s="61"/>
      <c r="P24" s="61"/>
    </row>
    <row r="25" spans="1:16" ht="29.25" hidden="1" customHeight="1">
      <c r="A25" s="79" t="s">
        <v>11</v>
      </c>
      <c r="B25" s="80"/>
      <c r="C25" s="81">
        <v>119</v>
      </c>
      <c r="D25" s="81">
        <v>262</v>
      </c>
      <c r="E25" s="82">
        <f t="shared" si="19"/>
        <v>0</v>
      </c>
      <c r="F25" s="61"/>
      <c r="G25" s="61"/>
      <c r="H25" s="61"/>
      <c r="I25" s="82">
        <f t="shared" si="20"/>
        <v>0</v>
      </c>
      <c r="J25" s="61"/>
      <c r="K25" s="61"/>
      <c r="L25" s="61"/>
      <c r="M25" s="82">
        <f t="shared" si="21"/>
        <v>0</v>
      </c>
      <c r="N25" s="61"/>
      <c r="O25" s="61"/>
      <c r="P25" s="61"/>
    </row>
    <row r="26" spans="1:16" ht="42.75" customHeight="1">
      <c r="A26" s="79" t="s">
        <v>249</v>
      </c>
      <c r="B26" s="80"/>
      <c r="C26" s="81">
        <v>321</v>
      </c>
      <c r="D26" s="81">
        <v>262</v>
      </c>
      <c r="E26" s="82">
        <f t="shared" si="19"/>
        <v>0</v>
      </c>
      <c r="F26" s="61"/>
      <c r="G26" s="61"/>
      <c r="H26" s="61"/>
      <c r="I26" s="82">
        <f t="shared" si="20"/>
        <v>0</v>
      </c>
      <c r="J26" s="61"/>
      <c r="K26" s="61"/>
      <c r="L26" s="61"/>
      <c r="M26" s="82">
        <f t="shared" si="21"/>
        <v>0</v>
      </c>
      <c r="N26" s="61"/>
      <c r="O26" s="61"/>
      <c r="P26" s="61"/>
    </row>
    <row r="27" spans="1:16" ht="15.75" customHeight="1">
      <c r="A27" s="79" t="s">
        <v>250</v>
      </c>
      <c r="B27" s="80"/>
      <c r="C27" s="81">
        <v>340</v>
      </c>
      <c r="D27" s="81">
        <v>290</v>
      </c>
      <c r="E27" s="82">
        <f t="shared" si="19"/>
        <v>0</v>
      </c>
      <c r="F27" s="61"/>
      <c r="G27" s="61"/>
      <c r="H27" s="61"/>
      <c r="I27" s="82">
        <f t="shared" si="20"/>
        <v>0</v>
      </c>
      <c r="J27" s="61"/>
      <c r="K27" s="61"/>
      <c r="L27" s="61"/>
      <c r="M27" s="82">
        <f t="shared" si="21"/>
        <v>0</v>
      </c>
      <c r="N27" s="61"/>
      <c r="O27" s="61"/>
      <c r="P27" s="61"/>
    </row>
    <row r="28" spans="1:16">
      <c r="A28" s="79" t="s">
        <v>251</v>
      </c>
      <c r="B28" s="80"/>
      <c r="C28" s="81">
        <v>360</v>
      </c>
      <c r="D28" s="81"/>
      <c r="E28" s="82">
        <f>F28+G28+H28</f>
        <v>0</v>
      </c>
      <c r="F28" s="61"/>
      <c r="G28" s="61"/>
      <c r="H28" s="61"/>
      <c r="I28" s="82">
        <f>J28+K28+L28</f>
        <v>0</v>
      </c>
      <c r="J28" s="61"/>
      <c r="K28" s="61"/>
      <c r="L28" s="61"/>
      <c r="M28" s="82">
        <f>N28+O28+P28</f>
        <v>0</v>
      </c>
      <c r="N28" s="61"/>
      <c r="O28" s="61"/>
      <c r="P28" s="61"/>
    </row>
    <row r="29" spans="1:16" ht="33" customHeight="1">
      <c r="A29" s="76" t="s">
        <v>34</v>
      </c>
      <c r="B29" s="74">
        <v>230</v>
      </c>
      <c r="C29" s="77">
        <v>850</v>
      </c>
      <c r="D29" s="77"/>
      <c r="E29" s="68">
        <f t="shared" si="19"/>
        <v>4665297</v>
      </c>
      <c r="F29" s="78">
        <f>F30+F31+F32+F33</f>
        <v>3000000</v>
      </c>
      <c r="G29" s="78">
        <f>G30+G31+G32+G33</f>
        <v>1665297</v>
      </c>
      <c r="H29" s="78">
        <f>H30+H31+H32+H33</f>
        <v>0</v>
      </c>
      <c r="I29" s="68">
        <f t="shared" si="20"/>
        <v>0</v>
      </c>
      <c r="J29" s="78">
        <f>J30+J31+J32+J33</f>
        <v>0</v>
      </c>
      <c r="K29" s="78">
        <f t="shared" ref="K29:O29" si="22">K30+K31+K32+K33</f>
        <v>0</v>
      </c>
      <c r="L29" s="78">
        <f t="shared" si="22"/>
        <v>0</v>
      </c>
      <c r="M29" s="68">
        <f t="shared" si="21"/>
        <v>0</v>
      </c>
      <c r="N29" s="78">
        <f>N30+N31+N32+N33</f>
        <v>0</v>
      </c>
      <c r="O29" s="78">
        <f t="shared" si="22"/>
        <v>0</v>
      </c>
      <c r="P29" s="78">
        <f t="shared" ref="P29" si="23">P30+P31+P32+P33</f>
        <v>0</v>
      </c>
    </row>
    <row r="30" spans="1:16" ht="17.25" customHeight="1">
      <c r="A30" s="79" t="s">
        <v>13</v>
      </c>
      <c r="B30" s="80"/>
      <c r="C30" s="81">
        <v>851</v>
      </c>
      <c r="D30" s="81">
        <v>290</v>
      </c>
      <c r="E30" s="82">
        <f t="shared" ref="E30:E39" si="24">F30+G30+H30</f>
        <v>4665297</v>
      </c>
      <c r="F30" s="61">
        <v>3000000</v>
      </c>
      <c r="G30" s="61">
        <v>1665297</v>
      </c>
      <c r="H30" s="61"/>
      <c r="I30" s="82">
        <f t="shared" si="20"/>
        <v>0</v>
      </c>
      <c r="J30" s="61"/>
      <c r="K30" s="61"/>
      <c r="L30" s="61"/>
      <c r="M30" s="82">
        <f t="shared" si="21"/>
        <v>0</v>
      </c>
      <c r="N30" s="61"/>
      <c r="O30" s="61"/>
      <c r="P30" s="61"/>
    </row>
    <row r="31" spans="1:16" ht="17.25" customHeight="1">
      <c r="A31" s="79" t="s">
        <v>14</v>
      </c>
      <c r="B31" s="80"/>
      <c r="C31" s="81">
        <v>851</v>
      </c>
      <c r="D31" s="81">
        <v>290</v>
      </c>
      <c r="E31" s="82">
        <f t="shared" si="24"/>
        <v>0</v>
      </c>
      <c r="F31" s="61"/>
      <c r="G31" s="61"/>
      <c r="H31" s="61"/>
      <c r="I31" s="82">
        <f t="shared" si="20"/>
        <v>0</v>
      </c>
      <c r="J31" s="61"/>
      <c r="K31" s="61"/>
      <c r="L31" s="61"/>
      <c r="M31" s="82">
        <f t="shared" si="21"/>
        <v>0</v>
      </c>
      <c r="N31" s="61"/>
      <c r="O31" s="61"/>
      <c r="P31" s="61"/>
    </row>
    <row r="32" spans="1:16" ht="17.25" customHeight="1">
      <c r="A32" s="79" t="s">
        <v>256</v>
      </c>
      <c r="B32" s="80"/>
      <c r="C32" s="81">
        <v>852</v>
      </c>
      <c r="D32" s="81">
        <v>290</v>
      </c>
      <c r="E32" s="82">
        <f t="shared" si="24"/>
        <v>0</v>
      </c>
      <c r="F32" s="61"/>
      <c r="G32" s="61"/>
      <c r="H32" s="61"/>
      <c r="I32" s="82">
        <f t="shared" si="20"/>
        <v>0</v>
      </c>
      <c r="J32" s="61"/>
      <c r="K32" s="61"/>
      <c r="L32" s="61"/>
      <c r="M32" s="82">
        <f t="shared" si="21"/>
        <v>0</v>
      </c>
      <c r="N32" s="61"/>
      <c r="O32" s="61"/>
      <c r="P32" s="61"/>
    </row>
    <row r="33" spans="1:16" ht="15.75" customHeight="1">
      <c r="A33" s="79" t="s">
        <v>29</v>
      </c>
      <c r="B33" s="80"/>
      <c r="C33" s="81">
        <v>853</v>
      </c>
      <c r="D33" s="81">
        <v>290</v>
      </c>
      <c r="E33" s="82">
        <f t="shared" si="24"/>
        <v>0</v>
      </c>
      <c r="F33" s="61"/>
      <c r="G33" s="61"/>
      <c r="H33" s="61"/>
      <c r="I33" s="82">
        <f t="shared" si="20"/>
        <v>0</v>
      </c>
      <c r="J33" s="61"/>
      <c r="K33" s="61"/>
      <c r="L33" s="61"/>
      <c r="M33" s="82">
        <f t="shared" si="21"/>
        <v>0</v>
      </c>
      <c r="N33" s="61"/>
      <c r="O33" s="61"/>
      <c r="P33" s="61"/>
    </row>
    <row r="34" spans="1:16" ht="29.25" customHeight="1">
      <c r="A34" s="76" t="s">
        <v>30</v>
      </c>
      <c r="B34" s="83">
        <v>250</v>
      </c>
      <c r="C34" s="84"/>
      <c r="D34" s="77"/>
      <c r="E34" s="68">
        <f t="shared" si="24"/>
        <v>0</v>
      </c>
      <c r="F34" s="78">
        <f t="shared" ref="F34:P34" si="25">F35</f>
        <v>0</v>
      </c>
      <c r="G34" s="78">
        <f t="shared" si="25"/>
        <v>0</v>
      </c>
      <c r="H34" s="78">
        <f t="shared" si="25"/>
        <v>0</v>
      </c>
      <c r="I34" s="68">
        <f t="shared" si="20"/>
        <v>0</v>
      </c>
      <c r="J34" s="78">
        <f t="shared" si="25"/>
        <v>0</v>
      </c>
      <c r="K34" s="78">
        <f t="shared" si="25"/>
        <v>0</v>
      </c>
      <c r="L34" s="78">
        <f t="shared" si="25"/>
        <v>0</v>
      </c>
      <c r="M34" s="68">
        <f t="shared" si="21"/>
        <v>0</v>
      </c>
      <c r="N34" s="78">
        <f t="shared" si="25"/>
        <v>0</v>
      </c>
      <c r="O34" s="78">
        <f t="shared" si="25"/>
        <v>0</v>
      </c>
      <c r="P34" s="78">
        <f t="shared" si="25"/>
        <v>0</v>
      </c>
    </row>
    <row r="35" spans="1:16" ht="60" customHeight="1">
      <c r="A35" s="79" t="s">
        <v>257</v>
      </c>
      <c r="B35" s="80"/>
      <c r="C35" s="81">
        <v>831</v>
      </c>
      <c r="D35" s="81">
        <v>290</v>
      </c>
      <c r="E35" s="82">
        <f t="shared" si="24"/>
        <v>0</v>
      </c>
      <c r="F35" s="61"/>
      <c r="G35" s="61"/>
      <c r="H35" s="61"/>
      <c r="I35" s="82">
        <f t="shared" si="20"/>
        <v>0</v>
      </c>
      <c r="J35" s="61"/>
      <c r="K35" s="61"/>
      <c r="L35" s="61"/>
      <c r="M35" s="82">
        <f t="shared" si="21"/>
        <v>0</v>
      </c>
      <c r="N35" s="61"/>
      <c r="O35" s="61"/>
      <c r="P35" s="61"/>
    </row>
    <row r="36" spans="1:16" ht="31.5" customHeight="1">
      <c r="A36" s="76" t="s">
        <v>27</v>
      </c>
      <c r="B36" s="74">
        <v>260</v>
      </c>
      <c r="C36" s="77">
        <v>240</v>
      </c>
      <c r="D36" s="77"/>
      <c r="E36" s="68">
        <f t="shared" si="24"/>
        <v>12437190.58</v>
      </c>
      <c r="F36" s="78">
        <f>F37+F38+F39+F54</f>
        <v>6235350</v>
      </c>
      <c r="G36" s="78">
        <f t="shared" ref="G36:H36" si="26">G37+G38+G39+G54</f>
        <v>138772.07999999999</v>
      </c>
      <c r="H36" s="78">
        <f t="shared" si="26"/>
        <v>6063068.5</v>
      </c>
      <c r="I36" s="68">
        <f t="shared" si="20"/>
        <v>7382498.5</v>
      </c>
      <c r="J36" s="78">
        <f>J37+J38+J39+J54</f>
        <v>1485350</v>
      </c>
      <c r="K36" s="78">
        <f t="shared" ref="K36" si="27">K37+K38+K39+K54</f>
        <v>0</v>
      </c>
      <c r="L36" s="78">
        <f t="shared" ref="L36" si="28">L37+L38+L39+L54</f>
        <v>5897148.5</v>
      </c>
      <c r="M36" s="68">
        <f t="shared" si="21"/>
        <v>7482498.5</v>
      </c>
      <c r="N36" s="78">
        <f>N37+N38+N39+N54</f>
        <v>1485350</v>
      </c>
      <c r="O36" s="78">
        <f t="shared" ref="O36" si="29">O37+O38+O39+O54</f>
        <v>0</v>
      </c>
      <c r="P36" s="78">
        <f t="shared" ref="P36" si="30">P37+P38+P39+P54</f>
        <v>5997148.5</v>
      </c>
    </row>
    <row r="37" spans="1:16" ht="27.75" customHeight="1">
      <c r="A37" s="79" t="s">
        <v>252</v>
      </c>
      <c r="B37" s="74"/>
      <c r="C37" s="81">
        <v>241</v>
      </c>
      <c r="D37" s="77"/>
      <c r="E37" s="68">
        <f t="shared" si="24"/>
        <v>0</v>
      </c>
      <c r="F37" s="78"/>
      <c r="G37" s="78"/>
      <c r="H37" s="78"/>
      <c r="I37" s="68">
        <f t="shared" si="20"/>
        <v>0</v>
      </c>
      <c r="J37" s="78"/>
      <c r="K37" s="78"/>
      <c r="L37" s="78"/>
      <c r="M37" s="68">
        <f t="shared" si="21"/>
        <v>0</v>
      </c>
      <c r="N37" s="78"/>
      <c r="O37" s="78"/>
      <c r="P37" s="78"/>
    </row>
    <row r="38" spans="1:16" ht="44.25" customHeight="1">
      <c r="A38" s="79" t="s">
        <v>253</v>
      </c>
      <c r="B38" s="74"/>
      <c r="C38" s="81">
        <v>243</v>
      </c>
      <c r="D38" s="77"/>
      <c r="E38" s="68">
        <f t="shared" si="24"/>
        <v>0</v>
      </c>
      <c r="F38" s="78"/>
      <c r="G38" s="78"/>
      <c r="H38" s="78"/>
      <c r="I38" s="68">
        <f t="shared" si="20"/>
        <v>0</v>
      </c>
      <c r="J38" s="78"/>
      <c r="K38" s="78"/>
      <c r="L38" s="78"/>
      <c r="M38" s="68">
        <f t="shared" si="21"/>
        <v>0</v>
      </c>
      <c r="N38" s="78"/>
      <c r="O38" s="78"/>
      <c r="P38" s="78"/>
    </row>
    <row r="39" spans="1:16" ht="42" customHeight="1">
      <c r="A39" s="76" t="s">
        <v>255</v>
      </c>
      <c r="B39" s="74"/>
      <c r="C39" s="77">
        <v>244</v>
      </c>
      <c r="D39" s="77"/>
      <c r="E39" s="68">
        <f t="shared" si="24"/>
        <v>12437190.58</v>
      </c>
      <c r="F39" s="78">
        <f>F40+F41+F42+F47+F48+F49+F50+F51+F52+F53</f>
        <v>6235350</v>
      </c>
      <c r="G39" s="78">
        <f t="shared" ref="G39:H39" si="31">G40+G41+G42+G47+G48+G49+G50+G51+G52+G53</f>
        <v>138772.07999999999</v>
      </c>
      <c r="H39" s="78">
        <f t="shared" si="31"/>
        <v>6063068.5</v>
      </c>
      <c r="I39" s="68">
        <f t="shared" si="20"/>
        <v>7382498.5</v>
      </c>
      <c r="J39" s="78">
        <f>J40+J41+J42+J47+J48+J49+J50+J51+J52+J53</f>
        <v>1485350</v>
      </c>
      <c r="K39" s="78">
        <f t="shared" ref="K39" si="32">K40+K41+K42+K47+K48+K49+K50+K51+K52+K53</f>
        <v>0</v>
      </c>
      <c r="L39" s="78">
        <f t="shared" ref="L39" si="33">L40+L41+L42+L47+L48+L49+L50+L51+L52+L53</f>
        <v>5897148.5</v>
      </c>
      <c r="M39" s="68">
        <f t="shared" si="21"/>
        <v>7482498.5</v>
      </c>
      <c r="N39" s="78">
        <f>N40+N41+N42+N47+N48+N49+N50+N51+N52+N53</f>
        <v>1485350</v>
      </c>
      <c r="O39" s="78">
        <f t="shared" ref="O39" si="34">O40+O41+O42+O47+O48+O49+O50+O51+O52+O53</f>
        <v>0</v>
      </c>
      <c r="P39" s="78">
        <f t="shared" ref="P39" si="35">P40+P41+P42+P47+P48+P49+P50+P51+P52+P53</f>
        <v>5997148.5</v>
      </c>
    </row>
    <row r="40" spans="1:16">
      <c r="A40" s="79" t="s">
        <v>9</v>
      </c>
      <c r="B40" s="80"/>
      <c r="C40" s="81">
        <v>244</v>
      </c>
      <c r="D40" s="81">
        <v>221</v>
      </c>
      <c r="E40" s="82">
        <f t="shared" si="14"/>
        <v>191640</v>
      </c>
      <c r="F40" s="61">
        <v>80000</v>
      </c>
      <c r="G40" s="61"/>
      <c r="H40" s="61">
        <v>111640</v>
      </c>
      <c r="I40" s="82">
        <f t="shared" si="15"/>
        <v>191640</v>
      </c>
      <c r="J40" s="61">
        <v>80000</v>
      </c>
      <c r="K40" s="61"/>
      <c r="L40" s="61">
        <v>111640</v>
      </c>
      <c r="M40" s="82">
        <f t="shared" si="16"/>
        <v>191640</v>
      </c>
      <c r="N40" s="61">
        <v>80000</v>
      </c>
      <c r="O40" s="61"/>
      <c r="P40" s="61">
        <v>111640</v>
      </c>
    </row>
    <row r="41" spans="1:16">
      <c r="A41" s="79" t="s">
        <v>10</v>
      </c>
      <c r="B41" s="80"/>
      <c r="C41" s="81">
        <v>244</v>
      </c>
      <c r="D41" s="81">
        <v>222</v>
      </c>
      <c r="E41" s="82">
        <f t="shared" si="14"/>
        <v>0</v>
      </c>
      <c r="F41" s="61"/>
      <c r="G41" s="61"/>
      <c r="H41" s="61"/>
      <c r="I41" s="82">
        <f t="shared" si="15"/>
        <v>0</v>
      </c>
      <c r="J41" s="61"/>
      <c r="K41" s="61"/>
      <c r="L41" s="61"/>
      <c r="M41" s="82">
        <f t="shared" si="16"/>
        <v>0</v>
      </c>
      <c r="N41" s="61"/>
      <c r="O41" s="61"/>
      <c r="P41" s="61"/>
    </row>
    <row r="42" spans="1:16">
      <c r="A42" s="79" t="s">
        <v>28</v>
      </c>
      <c r="B42" s="80"/>
      <c r="C42" s="81">
        <v>244</v>
      </c>
      <c r="D42" s="81">
        <v>223</v>
      </c>
      <c r="E42" s="82">
        <f t="shared" si="14"/>
        <v>9997230.5800000001</v>
      </c>
      <c r="F42" s="61">
        <f t="shared" ref="F42:O42" si="36">SUM(F43:F46)</f>
        <v>6010350</v>
      </c>
      <c r="G42" s="61">
        <f t="shared" si="36"/>
        <v>138772.07999999999</v>
      </c>
      <c r="H42" s="61">
        <f t="shared" si="36"/>
        <v>3848108.5</v>
      </c>
      <c r="I42" s="82">
        <f t="shared" si="15"/>
        <v>4942538.5</v>
      </c>
      <c r="J42" s="61">
        <f t="shared" ref="J42" si="37">SUM(J43:J46)</f>
        <v>1260350</v>
      </c>
      <c r="K42" s="61">
        <f t="shared" si="36"/>
        <v>0</v>
      </c>
      <c r="L42" s="61">
        <f t="shared" si="36"/>
        <v>3682188.5</v>
      </c>
      <c r="M42" s="82">
        <f t="shared" si="16"/>
        <v>5042538.5</v>
      </c>
      <c r="N42" s="61">
        <f t="shared" ref="N42" si="38">SUM(N43:N46)</f>
        <v>1260350</v>
      </c>
      <c r="O42" s="61">
        <f t="shared" si="36"/>
        <v>0</v>
      </c>
      <c r="P42" s="61">
        <f t="shared" ref="P42" si="39">SUM(P43:P46)</f>
        <v>3782188.5</v>
      </c>
    </row>
    <row r="43" spans="1:16">
      <c r="A43" s="79" t="s">
        <v>19</v>
      </c>
      <c r="B43" s="80"/>
      <c r="C43" s="81">
        <v>244</v>
      </c>
      <c r="D43" s="81">
        <v>223</v>
      </c>
      <c r="E43" s="82">
        <f t="shared" si="14"/>
        <v>0</v>
      </c>
      <c r="F43" s="61">
        <v>0</v>
      </c>
      <c r="G43" s="61"/>
      <c r="H43" s="61">
        <v>0</v>
      </c>
      <c r="I43" s="82">
        <f t="shared" si="15"/>
        <v>0</v>
      </c>
      <c r="J43" s="61">
        <v>0</v>
      </c>
      <c r="K43" s="61"/>
      <c r="L43" s="61">
        <v>0</v>
      </c>
      <c r="M43" s="82">
        <f t="shared" si="16"/>
        <v>0</v>
      </c>
      <c r="N43" s="61">
        <v>0</v>
      </c>
      <c r="O43" s="61"/>
      <c r="P43" s="61">
        <v>0</v>
      </c>
    </row>
    <row r="44" spans="1:16">
      <c r="A44" s="79" t="s">
        <v>20</v>
      </c>
      <c r="B44" s="80"/>
      <c r="C44" s="81">
        <v>244</v>
      </c>
      <c r="D44" s="81">
        <v>223</v>
      </c>
      <c r="E44" s="82">
        <f t="shared" si="14"/>
        <v>5893890.5800000001</v>
      </c>
      <c r="F44" s="61">
        <f>555350+2600000</f>
        <v>3155350</v>
      </c>
      <c r="G44" s="61">
        <v>138772.07999999999</v>
      </c>
      <c r="H44" s="61">
        <v>2599768.5</v>
      </c>
      <c r="I44" s="82">
        <f t="shared" si="15"/>
        <v>2989198.5</v>
      </c>
      <c r="J44" s="61">
        <v>555350</v>
      </c>
      <c r="K44" s="61"/>
      <c r="L44" s="61">
        <v>2433848.5</v>
      </c>
      <c r="M44" s="82">
        <f t="shared" si="16"/>
        <v>3089198.5</v>
      </c>
      <c r="N44" s="61">
        <v>555350</v>
      </c>
      <c r="O44" s="61"/>
      <c r="P44" s="61">
        <v>2533848.5</v>
      </c>
    </row>
    <row r="45" spans="1:16" ht="14.25" customHeight="1">
      <c r="A45" s="79" t="s">
        <v>22</v>
      </c>
      <c r="B45" s="80"/>
      <c r="C45" s="81">
        <v>244</v>
      </c>
      <c r="D45" s="81">
        <v>223</v>
      </c>
      <c r="E45" s="82">
        <f t="shared" si="14"/>
        <v>3350000</v>
      </c>
      <c r="F45" s="61">
        <f>500000+2150000</f>
        <v>2650000</v>
      </c>
      <c r="G45" s="61"/>
      <c r="H45" s="61">
        <v>700000</v>
      </c>
      <c r="I45" s="82">
        <f t="shared" si="15"/>
        <v>1200000</v>
      </c>
      <c r="J45" s="61">
        <v>500000</v>
      </c>
      <c r="K45" s="61"/>
      <c r="L45" s="61">
        <v>700000</v>
      </c>
      <c r="M45" s="82">
        <f t="shared" si="16"/>
        <v>1200000</v>
      </c>
      <c r="N45" s="61">
        <v>500000</v>
      </c>
      <c r="O45" s="61"/>
      <c r="P45" s="61">
        <v>700000</v>
      </c>
    </row>
    <row r="46" spans="1:16">
      <c r="A46" s="79" t="s">
        <v>21</v>
      </c>
      <c r="B46" s="80"/>
      <c r="C46" s="81">
        <v>244</v>
      </c>
      <c r="D46" s="81">
        <v>223</v>
      </c>
      <c r="E46" s="82">
        <f t="shared" si="14"/>
        <v>753340</v>
      </c>
      <c r="F46" s="61">
        <v>205000</v>
      </c>
      <c r="G46" s="61"/>
      <c r="H46" s="61">
        <v>548340</v>
      </c>
      <c r="I46" s="82">
        <f t="shared" si="15"/>
        <v>753340</v>
      </c>
      <c r="J46" s="61">
        <v>205000</v>
      </c>
      <c r="K46" s="61"/>
      <c r="L46" s="61">
        <v>548340</v>
      </c>
      <c r="M46" s="82">
        <f t="shared" si="16"/>
        <v>753340</v>
      </c>
      <c r="N46" s="61">
        <v>205000</v>
      </c>
      <c r="O46" s="61"/>
      <c r="P46" s="61">
        <v>548340</v>
      </c>
    </row>
    <row r="47" spans="1:16" ht="21" customHeight="1">
      <c r="A47" s="79" t="s">
        <v>33</v>
      </c>
      <c r="B47" s="80"/>
      <c r="C47" s="81">
        <v>244</v>
      </c>
      <c r="D47" s="81">
        <v>224</v>
      </c>
      <c r="E47" s="82">
        <f t="shared" si="14"/>
        <v>0</v>
      </c>
      <c r="F47" s="61"/>
      <c r="G47" s="61"/>
      <c r="H47" s="61"/>
      <c r="I47" s="82">
        <f t="shared" si="15"/>
        <v>0</v>
      </c>
      <c r="J47" s="61"/>
      <c r="K47" s="61"/>
      <c r="L47" s="61"/>
      <c r="M47" s="82">
        <f t="shared" si="16"/>
        <v>0</v>
      </c>
      <c r="N47" s="61"/>
      <c r="O47" s="61"/>
      <c r="P47" s="61"/>
    </row>
    <row r="48" spans="1:16">
      <c r="A48" s="79" t="s">
        <v>35</v>
      </c>
      <c r="B48" s="80"/>
      <c r="C48" s="81">
        <v>244</v>
      </c>
      <c r="D48" s="81">
        <v>225</v>
      </c>
      <c r="E48" s="82">
        <f t="shared" si="14"/>
        <v>85000</v>
      </c>
      <c r="F48" s="61">
        <v>45000</v>
      </c>
      <c r="G48" s="61"/>
      <c r="H48" s="61">
        <v>40000</v>
      </c>
      <c r="I48" s="82">
        <f t="shared" si="15"/>
        <v>85000</v>
      </c>
      <c r="J48" s="61">
        <v>45000</v>
      </c>
      <c r="K48" s="61"/>
      <c r="L48" s="61">
        <v>40000</v>
      </c>
      <c r="M48" s="82">
        <f t="shared" si="16"/>
        <v>85000</v>
      </c>
      <c r="N48" s="61">
        <v>45000</v>
      </c>
      <c r="O48" s="61"/>
      <c r="P48" s="61">
        <v>40000</v>
      </c>
    </row>
    <row r="49" spans="1:16">
      <c r="A49" s="79" t="s">
        <v>0</v>
      </c>
      <c r="B49" s="80"/>
      <c r="C49" s="81">
        <v>244</v>
      </c>
      <c r="D49" s="81">
        <v>226</v>
      </c>
      <c r="E49" s="82">
        <f t="shared" si="14"/>
        <v>719550</v>
      </c>
      <c r="F49" s="61">
        <v>50000</v>
      </c>
      <c r="G49" s="61"/>
      <c r="H49" s="61">
        <v>669550</v>
      </c>
      <c r="I49" s="82">
        <f t="shared" si="15"/>
        <v>719550</v>
      </c>
      <c r="J49" s="61">
        <v>50000</v>
      </c>
      <c r="K49" s="61"/>
      <c r="L49" s="61">
        <v>669550</v>
      </c>
      <c r="M49" s="82">
        <f t="shared" si="16"/>
        <v>719550</v>
      </c>
      <c r="N49" s="61">
        <v>50000</v>
      </c>
      <c r="O49" s="61"/>
      <c r="P49" s="61">
        <v>669550</v>
      </c>
    </row>
    <row r="50" spans="1:16">
      <c r="A50" s="79" t="s">
        <v>12</v>
      </c>
      <c r="B50" s="80"/>
      <c r="C50" s="81">
        <v>244</v>
      </c>
      <c r="D50" s="81">
        <v>290</v>
      </c>
      <c r="E50" s="82">
        <f t="shared" si="14"/>
        <v>0</v>
      </c>
      <c r="F50" s="61"/>
      <c r="G50" s="61"/>
      <c r="H50" s="61"/>
      <c r="I50" s="82">
        <f t="shared" si="15"/>
        <v>0</v>
      </c>
      <c r="J50" s="61"/>
      <c r="K50" s="61"/>
      <c r="L50" s="61"/>
      <c r="M50" s="82">
        <f t="shared" si="16"/>
        <v>0</v>
      </c>
      <c r="N50" s="61"/>
      <c r="O50" s="61"/>
      <c r="P50" s="61"/>
    </row>
    <row r="51" spans="1:16" ht="21.75" customHeight="1">
      <c r="A51" s="79" t="s">
        <v>15</v>
      </c>
      <c r="B51" s="80"/>
      <c r="C51" s="81">
        <v>244</v>
      </c>
      <c r="D51" s="81">
        <v>310</v>
      </c>
      <c r="E51" s="82">
        <f t="shared" si="14"/>
        <v>404650</v>
      </c>
      <c r="F51" s="61"/>
      <c r="G51" s="61"/>
      <c r="H51" s="61">
        <v>404650</v>
      </c>
      <c r="I51" s="82">
        <f t="shared" si="15"/>
        <v>404650</v>
      </c>
      <c r="J51" s="61"/>
      <c r="K51" s="61"/>
      <c r="L51" s="61">
        <v>404650</v>
      </c>
      <c r="M51" s="82">
        <f t="shared" si="16"/>
        <v>404650</v>
      </c>
      <c r="N51" s="61"/>
      <c r="O51" s="61"/>
      <c r="P51" s="61">
        <v>404650</v>
      </c>
    </row>
    <row r="52" spans="1:16">
      <c r="A52" s="79" t="s">
        <v>16</v>
      </c>
      <c r="B52" s="80"/>
      <c r="C52" s="81">
        <v>244</v>
      </c>
      <c r="D52" s="81">
        <v>320</v>
      </c>
      <c r="E52" s="82">
        <f t="shared" si="14"/>
        <v>0</v>
      </c>
      <c r="F52" s="61"/>
      <c r="G52" s="61"/>
      <c r="H52" s="61"/>
      <c r="I52" s="82">
        <f t="shared" si="15"/>
        <v>0</v>
      </c>
      <c r="J52" s="61"/>
      <c r="K52" s="61"/>
      <c r="L52" s="61"/>
      <c r="M52" s="82">
        <f t="shared" si="16"/>
        <v>0</v>
      </c>
      <c r="N52" s="61"/>
      <c r="O52" s="61"/>
      <c r="P52" s="61"/>
    </row>
    <row r="53" spans="1:16" ht="18.75" customHeight="1">
      <c r="A53" s="79" t="s">
        <v>17</v>
      </c>
      <c r="B53" s="80"/>
      <c r="C53" s="81">
        <v>244</v>
      </c>
      <c r="D53" s="81">
        <v>340</v>
      </c>
      <c r="E53" s="82">
        <f t="shared" si="14"/>
        <v>1039120</v>
      </c>
      <c r="F53" s="61">
        <v>50000</v>
      </c>
      <c r="G53" s="61"/>
      <c r="H53" s="61">
        <v>989120</v>
      </c>
      <c r="I53" s="82">
        <f t="shared" si="15"/>
        <v>1039120</v>
      </c>
      <c r="J53" s="61">
        <v>50000</v>
      </c>
      <c r="K53" s="61"/>
      <c r="L53" s="61">
        <v>989120</v>
      </c>
      <c r="M53" s="82">
        <f t="shared" si="16"/>
        <v>1039120</v>
      </c>
      <c r="N53" s="61">
        <v>50000</v>
      </c>
      <c r="O53" s="61"/>
      <c r="P53" s="61">
        <v>989120</v>
      </c>
    </row>
    <row r="54" spans="1:16" ht="71.25" customHeight="1">
      <c r="A54" s="79" t="s">
        <v>254</v>
      </c>
      <c r="B54" s="80"/>
      <c r="C54" s="81">
        <v>245</v>
      </c>
      <c r="D54" s="81"/>
      <c r="E54" s="82">
        <f t="shared" si="14"/>
        <v>0</v>
      </c>
      <c r="F54" s="61"/>
      <c r="G54" s="61"/>
      <c r="H54" s="61"/>
      <c r="I54" s="82">
        <f t="shared" si="15"/>
        <v>0</v>
      </c>
      <c r="J54" s="61"/>
      <c r="K54" s="61"/>
      <c r="L54" s="61"/>
      <c r="M54" s="82">
        <f t="shared" si="16"/>
        <v>0</v>
      </c>
      <c r="N54" s="61"/>
      <c r="O54" s="61"/>
      <c r="P54" s="61"/>
    </row>
    <row r="55" spans="1:16" hidden="1">
      <c r="A55" s="79" t="s">
        <v>15</v>
      </c>
      <c r="B55" s="80"/>
      <c r="C55" s="81">
        <v>245</v>
      </c>
      <c r="D55" s="81">
        <v>310</v>
      </c>
      <c r="E55" s="82">
        <f t="shared" si="14"/>
        <v>0</v>
      </c>
      <c r="F55" s="61"/>
      <c r="G55" s="61"/>
      <c r="H55" s="61"/>
      <c r="I55" s="82">
        <f t="shared" si="15"/>
        <v>0</v>
      </c>
      <c r="J55" s="61"/>
      <c r="K55" s="61"/>
      <c r="L55" s="61"/>
      <c r="M55" s="82">
        <f t="shared" si="16"/>
        <v>0</v>
      </c>
      <c r="N55" s="61"/>
      <c r="O55" s="61"/>
      <c r="P55" s="61"/>
    </row>
    <row r="56" spans="1:16" hidden="1">
      <c r="A56" s="79" t="s">
        <v>16</v>
      </c>
      <c r="B56" s="80"/>
      <c r="C56" s="81">
        <v>245</v>
      </c>
      <c r="D56" s="81">
        <v>320</v>
      </c>
      <c r="E56" s="82">
        <f t="shared" si="14"/>
        <v>0</v>
      </c>
      <c r="F56" s="61"/>
      <c r="G56" s="61"/>
      <c r="H56" s="61"/>
      <c r="I56" s="82">
        <f t="shared" si="15"/>
        <v>0</v>
      </c>
      <c r="J56" s="61"/>
      <c r="K56" s="61"/>
      <c r="L56" s="61"/>
      <c r="M56" s="82">
        <f t="shared" si="16"/>
        <v>0</v>
      </c>
      <c r="N56" s="61"/>
      <c r="O56" s="61"/>
      <c r="P56" s="61"/>
    </row>
    <row r="57" spans="1:16" hidden="1">
      <c r="A57" s="79" t="s">
        <v>17</v>
      </c>
      <c r="B57" s="80"/>
      <c r="C57" s="81">
        <v>245</v>
      </c>
      <c r="D57" s="81">
        <v>340</v>
      </c>
      <c r="E57" s="82">
        <f t="shared" si="14"/>
        <v>0</v>
      </c>
      <c r="F57" s="61"/>
      <c r="G57" s="61"/>
      <c r="H57" s="61"/>
      <c r="I57" s="82">
        <f t="shared" si="15"/>
        <v>0</v>
      </c>
      <c r="J57" s="61"/>
      <c r="K57" s="61"/>
      <c r="L57" s="61"/>
      <c r="M57" s="82">
        <f t="shared" si="16"/>
        <v>0</v>
      </c>
      <c r="N57" s="61"/>
      <c r="O57" s="61"/>
      <c r="P57" s="61"/>
    </row>
    <row r="58" spans="1:16" ht="45" hidden="1" customHeight="1">
      <c r="A58" s="76" t="s">
        <v>201</v>
      </c>
      <c r="B58" s="74">
        <v>300</v>
      </c>
      <c r="C58" s="77"/>
      <c r="D58" s="77"/>
      <c r="E58" s="68">
        <f t="shared" si="14"/>
        <v>0</v>
      </c>
      <c r="F58" s="78">
        <f>F59+F60+F61+F66+F67+F68+F69+F70+F71+F72+F73+F74+F75+F76</f>
        <v>0</v>
      </c>
      <c r="G58" s="78">
        <f>G59+G60+G61+G66+G67+G68+G69+G70+G71+G72+G73+G74+G75+G76</f>
        <v>0</v>
      </c>
      <c r="H58" s="78">
        <f>H59+H60+H61+H66+H67+H68+H69+H70+H71+H72+H73+H74+H75+H76</f>
        <v>0</v>
      </c>
      <c r="I58" s="68">
        <f t="shared" si="15"/>
        <v>0</v>
      </c>
      <c r="J58" s="78">
        <f>J59+J60+J61+J66+J67+J68+J69+J70+J71+J72+J73+J74+J75+J76</f>
        <v>0</v>
      </c>
      <c r="K58" s="78">
        <f t="shared" ref="K58:L58" si="40">K59+K60+K61+K66+K67+K68+K69+K70+K71+K72+K73+K74+K75+K76</f>
        <v>0</v>
      </c>
      <c r="L58" s="78">
        <f t="shared" si="40"/>
        <v>0</v>
      </c>
      <c r="M58" s="68">
        <f t="shared" si="16"/>
        <v>0</v>
      </c>
      <c r="N58" s="78">
        <f>N59+N60+N61+N66+N67+N68+N69+N70+N71+N72+N73+N74+N75+N76</f>
        <v>0</v>
      </c>
      <c r="O58" s="78">
        <f t="shared" ref="O58" si="41">O59+O60+O61+O66+O67+O68+O69+O70+O71+O72+O73+O74+O75+O76</f>
        <v>0</v>
      </c>
      <c r="P58" s="61"/>
    </row>
    <row r="59" spans="1:16" ht="25.5" hidden="1">
      <c r="A59" s="79" t="s">
        <v>202</v>
      </c>
      <c r="B59" s="80"/>
      <c r="C59" s="81"/>
      <c r="D59" s="81">
        <v>310</v>
      </c>
      <c r="E59" s="82">
        <f t="shared" ref="E59:E65" si="42">F59+G59+H59</f>
        <v>0</v>
      </c>
      <c r="F59" s="61"/>
      <c r="G59" s="61"/>
      <c r="H59" s="61"/>
      <c r="I59" s="82">
        <f t="shared" ref="I59:I65" si="43">J59+K59+L59</f>
        <v>0</v>
      </c>
      <c r="J59" s="61"/>
      <c r="K59" s="61"/>
      <c r="L59" s="61"/>
      <c r="M59" s="82">
        <f t="shared" ref="M59:M65" si="44">N59+O59+P59</f>
        <v>0</v>
      </c>
      <c r="N59" s="61"/>
      <c r="O59" s="61"/>
      <c r="P59" s="61"/>
    </row>
    <row r="60" spans="1:16" hidden="1">
      <c r="A60" s="79" t="s">
        <v>203</v>
      </c>
      <c r="B60" s="80"/>
      <c r="C60" s="81"/>
      <c r="D60" s="81">
        <v>320</v>
      </c>
      <c r="E60" s="82">
        <f t="shared" si="42"/>
        <v>0</v>
      </c>
      <c r="F60" s="61"/>
      <c r="G60" s="61"/>
      <c r="H60" s="61"/>
      <c r="I60" s="82">
        <f t="shared" si="43"/>
        <v>0</v>
      </c>
      <c r="J60" s="61"/>
      <c r="K60" s="61"/>
      <c r="L60" s="61"/>
      <c r="M60" s="82">
        <f t="shared" si="44"/>
        <v>0</v>
      </c>
      <c r="N60" s="61"/>
      <c r="O60" s="61"/>
      <c r="P60" s="61"/>
    </row>
    <row r="61" spans="1:16" s="85" customFormat="1" hidden="1">
      <c r="A61" s="76" t="s">
        <v>204</v>
      </c>
      <c r="B61" s="74">
        <v>400</v>
      </c>
      <c r="C61" s="77"/>
      <c r="D61" s="77"/>
      <c r="E61" s="68">
        <f t="shared" si="42"/>
        <v>0</v>
      </c>
      <c r="F61" s="78"/>
      <c r="G61" s="78"/>
      <c r="H61" s="78"/>
      <c r="I61" s="68">
        <f t="shared" si="43"/>
        <v>0</v>
      </c>
      <c r="J61" s="78"/>
      <c r="K61" s="78"/>
      <c r="L61" s="78"/>
      <c r="M61" s="68">
        <f t="shared" si="44"/>
        <v>0</v>
      </c>
      <c r="N61" s="78"/>
      <c r="O61" s="78"/>
      <c r="P61" s="61"/>
    </row>
    <row r="62" spans="1:16" ht="25.5" hidden="1">
      <c r="A62" s="79" t="s">
        <v>205</v>
      </c>
      <c r="B62" s="80"/>
      <c r="C62" s="81"/>
      <c r="D62" s="81">
        <v>410</v>
      </c>
      <c r="E62" s="82">
        <f t="shared" si="42"/>
        <v>0</v>
      </c>
      <c r="F62" s="61"/>
      <c r="G62" s="61"/>
      <c r="H62" s="61"/>
      <c r="I62" s="82">
        <f t="shared" si="43"/>
        <v>0</v>
      </c>
      <c r="J62" s="61"/>
      <c r="K62" s="61"/>
      <c r="L62" s="61"/>
      <c r="M62" s="82">
        <f t="shared" si="44"/>
        <v>0</v>
      </c>
      <c r="N62" s="61"/>
      <c r="O62" s="61"/>
      <c r="P62" s="61"/>
    </row>
    <row r="63" spans="1:16" hidden="1">
      <c r="A63" s="79" t="s">
        <v>206</v>
      </c>
      <c r="B63" s="80"/>
      <c r="C63" s="81"/>
      <c r="D63" s="81">
        <v>420</v>
      </c>
      <c r="E63" s="82">
        <f t="shared" si="42"/>
        <v>0</v>
      </c>
      <c r="F63" s="61"/>
      <c r="G63" s="61"/>
      <c r="H63" s="61"/>
      <c r="I63" s="82">
        <f t="shared" si="43"/>
        <v>0</v>
      </c>
      <c r="J63" s="61"/>
      <c r="K63" s="61"/>
      <c r="L63" s="61"/>
      <c r="M63" s="82">
        <f t="shared" si="44"/>
        <v>0</v>
      </c>
      <c r="N63" s="61"/>
      <c r="O63" s="61"/>
      <c r="P63" s="61"/>
    </row>
    <row r="64" spans="1:16" s="85" customFormat="1" ht="31.5" customHeight="1">
      <c r="A64" s="76" t="s">
        <v>40</v>
      </c>
      <c r="B64" s="74">
        <v>500</v>
      </c>
      <c r="C64" s="77"/>
      <c r="D64" s="77"/>
      <c r="E64" s="68">
        <f t="shared" si="42"/>
        <v>267633.89</v>
      </c>
      <c r="F64" s="78">
        <v>1713.89</v>
      </c>
      <c r="G64" s="78"/>
      <c r="H64" s="78">
        <v>265920</v>
      </c>
      <c r="I64" s="68">
        <f t="shared" si="43"/>
        <v>0</v>
      </c>
      <c r="J64" s="78"/>
      <c r="K64" s="78"/>
      <c r="L64" s="78"/>
      <c r="M64" s="68">
        <f t="shared" si="44"/>
        <v>0</v>
      </c>
      <c r="N64" s="78"/>
      <c r="O64" s="78"/>
      <c r="P64" s="78"/>
    </row>
    <row r="65" spans="1:16" s="85" customFormat="1" ht="30.75" customHeight="1">
      <c r="A65" s="76" t="s">
        <v>42</v>
      </c>
      <c r="B65" s="74">
        <v>600</v>
      </c>
      <c r="C65" s="77"/>
      <c r="D65" s="77"/>
      <c r="E65" s="68">
        <f t="shared" si="42"/>
        <v>0</v>
      </c>
      <c r="F65" s="78"/>
      <c r="G65" s="78"/>
      <c r="H65" s="78"/>
      <c r="I65" s="68">
        <f t="shared" si="43"/>
        <v>0</v>
      </c>
      <c r="J65" s="78"/>
      <c r="K65" s="78"/>
      <c r="L65" s="78"/>
      <c r="M65" s="68">
        <f t="shared" si="44"/>
        <v>0</v>
      </c>
      <c r="N65" s="78"/>
      <c r="O65" s="78"/>
      <c r="P65" s="78"/>
    </row>
  </sheetData>
  <mergeCells count="7">
    <mergeCell ref="I4:L4"/>
    <mergeCell ref="M4:P4"/>
    <mergeCell ref="E4:H4"/>
    <mergeCell ref="A4:A5"/>
    <mergeCell ref="B4:B5"/>
    <mergeCell ref="C4:C5"/>
    <mergeCell ref="D4:D5"/>
  </mergeCells>
  <pageMargins left="0.31496062992125984" right="0.31496062992125984" top="0.35433070866141736" bottom="0.35433070866141736" header="0" footer="0"/>
  <pageSetup paperSize="9" scale="58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view="pageBreakPreview" zoomScale="60" workbookViewId="0">
      <selection activeCell="A2" sqref="A2:I3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5.5703125" customWidth="1"/>
    <col min="7" max="7" width="18.5703125" customWidth="1"/>
    <col min="8" max="8" width="18.7109375" customWidth="1"/>
    <col min="9" max="9" width="17.710937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 t="s">
        <v>36</v>
      </c>
    </row>
    <row r="2" spans="1:12" ht="33" customHeight="1">
      <c r="A2" s="2" t="s">
        <v>259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2" ht="20.25" customHeight="1">
      <c r="A3" s="38" t="s">
        <v>260</v>
      </c>
      <c r="B3" s="38" t="s">
        <v>207</v>
      </c>
      <c r="C3" s="55"/>
      <c r="D3" s="55"/>
      <c r="E3" s="55"/>
      <c r="F3" s="55"/>
      <c r="G3" s="55"/>
      <c r="H3" s="2"/>
      <c r="I3" s="2"/>
      <c r="J3" s="2"/>
      <c r="K3" s="2"/>
    </row>
    <row r="4" spans="1:12" ht="46.5" customHeight="1"/>
    <row r="5" spans="1:12" ht="27.75" customHeight="1">
      <c r="A5" s="116" t="s">
        <v>144</v>
      </c>
      <c r="B5" s="116" t="s">
        <v>26</v>
      </c>
      <c r="C5" s="116" t="s">
        <v>145</v>
      </c>
      <c r="D5" s="119" t="s">
        <v>146</v>
      </c>
      <c r="E5" s="120"/>
      <c r="F5" s="120"/>
      <c r="G5" s="120"/>
      <c r="H5" s="120"/>
      <c r="I5" s="120"/>
      <c r="J5" s="120"/>
      <c r="K5" s="120"/>
      <c r="L5" s="121"/>
    </row>
    <row r="6" spans="1:12" ht="30" customHeight="1">
      <c r="A6" s="117"/>
      <c r="B6" s="117"/>
      <c r="C6" s="117"/>
      <c r="D6" s="122" t="s">
        <v>147</v>
      </c>
      <c r="E6" s="122"/>
      <c r="F6" s="122"/>
      <c r="G6" s="119" t="s">
        <v>75</v>
      </c>
      <c r="H6" s="120"/>
      <c r="I6" s="120"/>
      <c r="J6" s="120"/>
      <c r="K6" s="120"/>
      <c r="L6" s="121"/>
    </row>
    <row r="7" spans="1:12" ht="110.25" customHeight="1">
      <c r="A7" s="117"/>
      <c r="B7" s="117"/>
      <c r="C7" s="117"/>
      <c r="D7" s="122"/>
      <c r="E7" s="122"/>
      <c r="F7" s="122"/>
      <c r="G7" s="122" t="s">
        <v>148</v>
      </c>
      <c r="H7" s="122"/>
      <c r="I7" s="122"/>
      <c r="J7" s="120" t="s">
        <v>149</v>
      </c>
      <c r="K7" s="120"/>
      <c r="L7" s="121"/>
    </row>
    <row r="8" spans="1:12" ht="60">
      <c r="A8" s="118"/>
      <c r="B8" s="118"/>
      <c r="C8" s="118"/>
      <c r="D8" s="39" t="s">
        <v>198</v>
      </c>
      <c r="E8" s="39" t="s">
        <v>199</v>
      </c>
      <c r="F8" s="39" t="s">
        <v>200</v>
      </c>
      <c r="G8" s="43" t="s">
        <v>198</v>
      </c>
      <c r="H8" s="43" t="s">
        <v>199</v>
      </c>
      <c r="I8" s="43" t="s">
        <v>200</v>
      </c>
      <c r="J8" s="43" t="s">
        <v>198</v>
      </c>
      <c r="K8" s="43" t="s">
        <v>199</v>
      </c>
      <c r="L8" s="43" t="s">
        <v>200</v>
      </c>
    </row>
    <row r="9" spans="1:12">
      <c r="A9" s="39">
        <v>1</v>
      </c>
      <c r="B9" s="39">
        <v>2</v>
      </c>
      <c r="C9" s="39">
        <v>3</v>
      </c>
      <c r="D9" s="39">
        <v>4</v>
      </c>
      <c r="E9" s="39">
        <v>5</v>
      </c>
      <c r="F9" s="39">
        <v>6</v>
      </c>
      <c r="G9" s="39">
        <v>7</v>
      </c>
      <c r="H9" s="39">
        <v>8</v>
      </c>
      <c r="I9" s="39">
        <v>9</v>
      </c>
      <c r="J9" s="39">
        <v>10</v>
      </c>
      <c r="K9" s="39">
        <v>11</v>
      </c>
      <c r="L9" s="39">
        <v>12</v>
      </c>
    </row>
    <row r="10" spans="1:12" ht="51.75" customHeight="1">
      <c r="A10" s="1" t="s">
        <v>150</v>
      </c>
      <c r="B10" s="41" t="s">
        <v>151</v>
      </c>
      <c r="C10" s="40" t="s">
        <v>141</v>
      </c>
      <c r="D10" s="44">
        <f>D11+D12</f>
        <v>12437190.58</v>
      </c>
      <c r="E10" s="44">
        <f t="shared" ref="E10:L10" si="0">E11+E12</f>
        <v>7382498.5</v>
      </c>
      <c r="F10" s="44">
        <f t="shared" si="0"/>
        <v>7482498.5</v>
      </c>
      <c r="G10" s="44">
        <f t="shared" si="0"/>
        <v>12437190.58</v>
      </c>
      <c r="H10" s="44">
        <f t="shared" si="0"/>
        <v>7382498.5</v>
      </c>
      <c r="I10" s="44">
        <f t="shared" si="0"/>
        <v>7482498.5</v>
      </c>
      <c r="J10" s="44">
        <f t="shared" si="0"/>
        <v>0</v>
      </c>
      <c r="K10" s="44">
        <f t="shared" si="0"/>
        <v>0</v>
      </c>
      <c r="L10" s="44">
        <f t="shared" si="0"/>
        <v>0</v>
      </c>
    </row>
    <row r="11" spans="1:12" ht="75">
      <c r="A11" s="1" t="s">
        <v>152</v>
      </c>
      <c r="B11" s="42">
        <v>1001</v>
      </c>
      <c r="C11" s="40" t="s">
        <v>141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</row>
    <row r="12" spans="1:12" ht="51.75" customHeight="1">
      <c r="A12" s="1" t="s">
        <v>153</v>
      </c>
      <c r="B12" s="42">
        <v>2001</v>
      </c>
      <c r="C12" s="40"/>
      <c r="D12" s="44">
        <f>G12+J12</f>
        <v>12437190.58</v>
      </c>
      <c r="E12" s="44">
        <f t="shared" ref="E12:F12" si="1">H12+K12</f>
        <v>7382498.5</v>
      </c>
      <c r="F12" s="44">
        <f t="shared" si="1"/>
        <v>7482498.5</v>
      </c>
      <c r="G12" s="44">
        <f>'Таблица 2'!E36</f>
        <v>12437190.58</v>
      </c>
      <c r="H12" s="44">
        <f>'Таблица 2'!I36</f>
        <v>7382498.5</v>
      </c>
      <c r="I12" s="44">
        <f>'Таблица 2'!M36</f>
        <v>7482498.5</v>
      </c>
      <c r="J12" s="40">
        <v>0</v>
      </c>
      <c r="K12" s="40">
        <v>0</v>
      </c>
      <c r="L12" s="40">
        <v>0</v>
      </c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6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="60" workbookViewId="0">
      <selection activeCell="A2" sqref="A2:C4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3"/>
      <c r="B1" s="3"/>
      <c r="C1" s="4" t="s">
        <v>37</v>
      </c>
    </row>
    <row r="2" spans="1:3" ht="15.75">
      <c r="A2" s="3" t="s">
        <v>244</v>
      </c>
      <c r="B2" s="3"/>
      <c r="C2" s="3"/>
    </row>
    <row r="3" spans="1:3" ht="15.75">
      <c r="A3" s="56" t="s">
        <v>208</v>
      </c>
      <c r="B3" s="3"/>
      <c r="C3" s="3"/>
    </row>
    <row r="4" spans="1:3" ht="15.75">
      <c r="A4" s="57" t="s">
        <v>38</v>
      </c>
      <c r="B4" s="3"/>
      <c r="C4" s="3"/>
    </row>
    <row r="5" spans="1:3" ht="15.75">
      <c r="A5" s="3"/>
      <c r="B5" s="3"/>
      <c r="C5" s="3"/>
    </row>
    <row r="6" spans="1:3" ht="69" customHeight="1">
      <c r="A6" s="5" t="s">
        <v>1</v>
      </c>
      <c r="B6" s="5" t="s">
        <v>26</v>
      </c>
      <c r="C6" s="5" t="s">
        <v>39</v>
      </c>
    </row>
    <row r="7" spans="1:3" ht="15.75">
      <c r="A7" s="6">
        <v>1</v>
      </c>
      <c r="B7" s="6">
        <v>2</v>
      </c>
      <c r="C7" s="6">
        <v>3</v>
      </c>
    </row>
    <row r="8" spans="1:3" ht="33.75" customHeight="1">
      <c r="A8" s="7" t="s">
        <v>40</v>
      </c>
      <c r="B8" s="8" t="s">
        <v>41</v>
      </c>
      <c r="C8" s="14">
        <v>0</v>
      </c>
    </row>
    <row r="9" spans="1:3" ht="35.25" customHeight="1">
      <c r="A9" s="7" t="s">
        <v>42</v>
      </c>
      <c r="B9" s="8" t="s">
        <v>43</v>
      </c>
      <c r="C9" s="14">
        <v>0</v>
      </c>
    </row>
    <row r="10" spans="1:3" ht="31.5" customHeight="1">
      <c r="A10" s="7" t="s">
        <v>44</v>
      </c>
      <c r="B10" s="8" t="s">
        <v>45</v>
      </c>
      <c r="C10" s="14">
        <v>0</v>
      </c>
    </row>
    <row r="11" spans="1:3" ht="39" customHeight="1">
      <c r="A11" s="7" t="s">
        <v>46</v>
      </c>
      <c r="B11" s="8" t="s">
        <v>47</v>
      </c>
      <c r="C11" s="14">
        <v>0</v>
      </c>
    </row>
    <row r="12" spans="1:3" ht="18.75">
      <c r="C12" s="9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A2" sqref="A2:C8"/>
    </sheetView>
  </sheetViews>
  <sheetFormatPr defaultRowHeight="15"/>
  <cols>
    <col min="1" max="1" width="80.140625" customWidth="1"/>
    <col min="2" max="2" width="37.42578125" customWidth="1"/>
    <col min="3" max="3" width="38.7109375" customWidth="1"/>
  </cols>
  <sheetData>
    <row r="1" spans="1:3" ht="15.75">
      <c r="A1" s="10"/>
      <c r="B1" s="10"/>
      <c r="C1" s="11" t="s">
        <v>48</v>
      </c>
    </row>
    <row r="2" spans="1:3" ht="15.75">
      <c r="A2" s="3" t="s">
        <v>245</v>
      </c>
      <c r="B2" s="10"/>
      <c r="C2" s="10"/>
    </row>
    <row r="3" spans="1:3" ht="15.75">
      <c r="A3" s="10"/>
      <c r="B3" s="10"/>
      <c r="C3" s="10"/>
    </row>
    <row r="4" spans="1:3" ht="15.75">
      <c r="A4" s="12" t="s">
        <v>1</v>
      </c>
      <c r="B4" s="12" t="s">
        <v>26</v>
      </c>
      <c r="C4" s="12" t="s">
        <v>49</v>
      </c>
    </row>
    <row r="5" spans="1:3" ht="15.75">
      <c r="A5" s="12">
        <v>1</v>
      </c>
      <c r="B5" s="12">
        <v>2</v>
      </c>
      <c r="C5" s="12">
        <v>3</v>
      </c>
    </row>
    <row r="6" spans="1:3" ht="27" customHeight="1">
      <c r="A6" s="58" t="s">
        <v>50</v>
      </c>
      <c r="B6" s="59" t="s">
        <v>41</v>
      </c>
      <c r="C6" s="59">
        <v>0</v>
      </c>
    </row>
    <row r="7" spans="1:3" ht="65.25" customHeight="1">
      <c r="A7" s="13" t="s">
        <v>51</v>
      </c>
      <c r="B7" s="60" t="s">
        <v>43</v>
      </c>
      <c r="C7" s="60">
        <v>0</v>
      </c>
    </row>
    <row r="8" spans="1:3" ht="42.75" customHeight="1">
      <c r="A8" s="13" t="s">
        <v>52</v>
      </c>
      <c r="B8" s="60" t="s">
        <v>45</v>
      </c>
      <c r="C8" s="59">
        <v>0</v>
      </c>
    </row>
    <row r="9" spans="1:3" ht="17.25" customHeight="1">
      <c r="A9" s="10"/>
      <c r="B9" s="10"/>
      <c r="C9" s="10"/>
    </row>
    <row r="10" spans="1:3" ht="107.25" customHeight="1">
      <c r="A10" s="45" t="s">
        <v>213</v>
      </c>
      <c r="B10" s="46"/>
      <c r="C10" s="47" t="s">
        <v>214</v>
      </c>
    </row>
    <row r="11" spans="1:3" ht="15.75">
      <c r="A11" s="48"/>
      <c r="B11" s="15"/>
      <c r="C11" s="49"/>
    </row>
    <row r="12" spans="1:3" ht="15.75" customHeight="1">
      <c r="A12" s="50"/>
      <c r="B12" s="15"/>
      <c r="C12" s="49"/>
    </row>
    <row r="13" spans="1:3" ht="15.75">
      <c r="A13" s="51" t="s">
        <v>209</v>
      </c>
      <c r="B13" s="52"/>
      <c r="C13" s="49" t="s">
        <v>210</v>
      </c>
    </row>
    <row r="14" spans="1:3" ht="15.75">
      <c r="A14" s="50"/>
      <c r="B14" s="15"/>
      <c r="C14" s="49"/>
    </row>
    <row r="15" spans="1:3" ht="15.75">
      <c r="A15" s="50"/>
      <c r="B15" s="15"/>
      <c r="C15" s="49"/>
    </row>
    <row r="16" spans="1:3" ht="15.75">
      <c r="A16" s="51" t="s">
        <v>211</v>
      </c>
      <c r="B16" s="52"/>
      <c r="C16" s="49" t="s">
        <v>212</v>
      </c>
    </row>
    <row r="17" spans="1:3" ht="15.75">
      <c r="A17" s="17"/>
      <c r="B17" s="15"/>
      <c r="C17" s="16"/>
    </row>
    <row r="18" spans="1:3" ht="15.75">
      <c r="A18" s="17"/>
      <c r="B18" s="15"/>
      <c r="C18" s="16"/>
    </row>
    <row r="19" spans="1:3" ht="15.75">
      <c r="A19" s="17"/>
      <c r="B19" s="15"/>
      <c r="C19" s="16"/>
    </row>
    <row r="20" spans="1:3" ht="15.75">
      <c r="A20" s="17"/>
      <c r="B20" s="15"/>
      <c r="C20" s="16"/>
    </row>
    <row r="21" spans="1:3" ht="15.75">
      <c r="A21" s="17"/>
      <c r="B21" s="15"/>
      <c r="C21" s="16"/>
    </row>
  </sheetData>
  <pageMargins left="0.70866141732283472" right="0.70866141732283472" top="0.74803149606299213" bottom="0.74803149606299213" header="0.31496062992125984" footer="0.31496062992125984"/>
  <pageSetup paperSize="9" scale="8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2017-05-18T12:10:45Z</cp:lastPrinted>
  <dcterms:created xsi:type="dcterms:W3CDTF">2016-05-25T03:20:39Z</dcterms:created>
  <dcterms:modified xsi:type="dcterms:W3CDTF">2017-08-23T15:06:24Z</dcterms:modified>
</cp:coreProperties>
</file>