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95" windowWidth="15480" windowHeight="11640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definedNames>
    <definedName name="_xlnm.Print_Area" localSheetId="0">'план титул'!$A$1:$L$57</definedName>
    <definedName name="_xlnm.Print_Area" localSheetId="2">'Таблица 2'!$A$1:$P$98</definedName>
    <definedName name="_xlnm.Print_Area" localSheetId="5">'Таблица 4'!$A$1:$C$18</definedName>
  </definedNames>
  <calcPr calcId="125725"/>
</workbook>
</file>

<file path=xl/calcChain.xml><?xml version="1.0" encoding="utf-8"?>
<calcChain xmlns="http://schemas.openxmlformats.org/spreadsheetml/2006/main">
  <c r="H91" i="1"/>
  <c r="H75"/>
  <c r="H81"/>
  <c r="H86"/>
  <c r="G29"/>
  <c r="M7"/>
  <c r="M8"/>
  <c r="M9"/>
  <c r="M10"/>
  <c r="M11"/>
  <c r="M12"/>
  <c r="M13"/>
  <c r="M18"/>
  <c r="M19"/>
  <c r="M20"/>
  <c r="M21"/>
  <c r="M22"/>
  <c r="M24"/>
  <c r="M25"/>
  <c r="M26"/>
  <c r="M27"/>
  <c r="M28"/>
  <c r="M30"/>
  <c r="M31"/>
  <c r="M32"/>
  <c r="M33"/>
  <c r="M34"/>
  <c r="M35"/>
  <c r="M36"/>
  <c r="M37"/>
  <c r="M39"/>
  <c r="M40"/>
  <c r="M41"/>
  <c r="M42"/>
  <c r="M44"/>
  <c r="M46"/>
  <c r="M47"/>
  <c r="M50"/>
  <c r="M51"/>
  <c r="M52"/>
  <c r="M53"/>
  <c r="M55"/>
  <c r="M56"/>
  <c r="M57"/>
  <c r="M59"/>
  <c r="M60"/>
  <c r="M61"/>
  <c r="M62"/>
  <c r="M64"/>
  <c r="M65"/>
  <c r="M66"/>
  <c r="M68"/>
  <c r="M69"/>
  <c r="M70"/>
  <c r="M71"/>
  <c r="M73"/>
  <c r="M74"/>
  <c r="M75"/>
  <c r="M77"/>
  <c r="M78"/>
  <c r="M79"/>
  <c r="M80"/>
  <c r="M81"/>
  <c r="M82"/>
  <c r="M84"/>
  <c r="M85"/>
  <c r="M86"/>
  <c r="M87"/>
  <c r="M89"/>
  <c r="M90"/>
  <c r="M91"/>
  <c r="M92"/>
  <c r="M94"/>
  <c r="M95"/>
  <c r="M96"/>
  <c r="M97"/>
  <c r="I7"/>
  <c r="I8"/>
  <c r="I9"/>
  <c r="I10"/>
  <c r="I11"/>
  <c r="I12"/>
  <c r="I13"/>
  <c r="I18"/>
  <c r="I19"/>
  <c r="I20"/>
  <c r="I21"/>
  <c r="I22"/>
  <c r="I24"/>
  <c r="I25"/>
  <c r="I26"/>
  <c r="I27"/>
  <c r="I28"/>
  <c r="I30"/>
  <c r="I31"/>
  <c r="I32"/>
  <c r="I33"/>
  <c r="I34"/>
  <c r="I35"/>
  <c r="I36"/>
  <c r="I37"/>
  <c r="I39"/>
  <c r="I40"/>
  <c r="I41"/>
  <c r="I42"/>
  <c r="I44"/>
  <c r="I46"/>
  <c r="I47"/>
  <c r="I50"/>
  <c r="I51"/>
  <c r="I52"/>
  <c r="I53"/>
  <c r="I55"/>
  <c r="I56"/>
  <c r="I57"/>
  <c r="I59"/>
  <c r="I60"/>
  <c r="I61"/>
  <c r="I62"/>
  <c r="I64"/>
  <c r="I65"/>
  <c r="I66"/>
  <c r="I68"/>
  <c r="I69"/>
  <c r="I70"/>
  <c r="I71"/>
  <c r="I73"/>
  <c r="I74"/>
  <c r="I75"/>
  <c r="I77"/>
  <c r="I78"/>
  <c r="I79"/>
  <c r="I80"/>
  <c r="I81"/>
  <c r="I82"/>
  <c r="I84"/>
  <c r="I85"/>
  <c r="I86"/>
  <c r="I87"/>
  <c r="I89"/>
  <c r="I90"/>
  <c r="I91"/>
  <c r="I92"/>
  <c r="I94"/>
  <c r="I95"/>
  <c r="I96"/>
  <c r="I97"/>
  <c r="E7"/>
  <c r="E9"/>
  <c r="E10"/>
  <c r="E12"/>
  <c r="E13"/>
  <c r="E18"/>
  <c r="E19"/>
  <c r="E20"/>
  <c r="E21"/>
  <c r="E22"/>
  <c r="E24"/>
  <c r="E25"/>
  <c r="E26"/>
  <c r="E27"/>
  <c r="E28"/>
  <c r="E30"/>
  <c r="E31"/>
  <c r="E32"/>
  <c r="E33"/>
  <c r="E34"/>
  <c r="E35"/>
  <c r="E36"/>
  <c r="E37"/>
  <c r="E39"/>
  <c r="E40"/>
  <c r="E41"/>
  <c r="E42"/>
  <c r="E44"/>
  <c r="E46"/>
  <c r="E47"/>
  <c r="E50"/>
  <c r="E51"/>
  <c r="E52"/>
  <c r="E53"/>
  <c r="E55"/>
  <c r="E59"/>
  <c r="E61"/>
  <c r="E62"/>
  <c r="E64"/>
  <c r="E66"/>
  <c r="E68"/>
  <c r="E69"/>
  <c r="E70"/>
  <c r="E71"/>
  <c r="E73"/>
  <c r="E74"/>
  <c r="E75"/>
  <c r="E77"/>
  <c r="E78"/>
  <c r="E79"/>
  <c r="E80"/>
  <c r="E81"/>
  <c r="E82"/>
  <c r="E84"/>
  <c r="E85"/>
  <c r="E86"/>
  <c r="E87"/>
  <c r="E89"/>
  <c r="E90"/>
  <c r="E91"/>
  <c r="E92"/>
  <c r="E94"/>
  <c r="E95"/>
  <c r="E96"/>
  <c r="E97"/>
  <c r="P93" l="1"/>
  <c r="O93"/>
  <c r="N93"/>
  <c r="L93"/>
  <c r="K93"/>
  <c r="J93"/>
  <c r="I93" s="1"/>
  <c r="H93"/>
  <c r="G93"/>
  <c r="F93"/>
  <c r="P88"/>
  <c r="O88"/>
  <c r="N88"/>
  <c r="M88" s="1"/>
  <c r="L88"/>
  <c r="K88"/>
  <c r="J88"/>
  <c r="H88"/>
  <c r="G88"/>
  <c r="F88"/>
  <c r="P83"/>
  <c r="O83"/>
  <c r="N83"/>
  <c r="L83"/>
  <c r="K83"/>
  <c r="J83"/>
  <c r="I83" s="1"/>
  <c r="H83"/>
  <c r="G83"/>
  <c r="F83"/>
  <c r="P76"/>
  <c r="O76"/>
  <c r="N76"/>
  <c r="M76" s="1"/>
  <c r="L76"/>
  <c r="K76"/>
  <c r="J76"/>
  <c r="H76"/>
  <c r="G76"/>
  <c r="F76"/>
  <c r="P72"/>
  <c r="O72"/>
  <c r="N72"/>
  <c r="L72"/>
  <c r="K72"/>
  <c r="J72"/>
  <c r="I72" s="1"/>
  <c r="H72"/>
  <c r="G72"/>
  <c r="F72"/>
  <c r="P67"/>
  <c r="O67"/>
  <c r="N67"/>
  <c r="M67" s="1"/>
  <c r="L67"/>
  <c r="K67"/>
  <c r="J67"/>
  <c r="H67"/>
  <c r="G67"/>
  <c r="F67"/>
  <c r="E67" s="1"/>
  <c r="H65"/>
  <c r="E65" s="1"/>
  <c r="P63"/>
  <c r="O63"/>
  <c r="N63"/>
  <c r="M63" s="1"/>
  <c r="L63"/>
  <c r="K63"/>
  <c r="J63"/>
  <c r="H63"/>
  <c r="G63"/>
  <c r="F63"/>
  <c r="H60"/>
  <c r="E60" s="1"/>
  <c r="P58"/>
  <c r="P54" s="1"/>
  <c r="O58"/>
  <c r="N58"/>
  <c r="L58"/>
  <c r="K58"/>
  <c r="K54" s="1"/>
  <c r="J58"/>
  <c r="H58"/>
  <c r="G58"/>
  <c r="F58"/>
  <c r="E58" s="1"/>
  <c r="H57"/>
  <c r="E57" s="1"/>
  <c r="H56"/>
  <c r="E56" s="1"/>
  <c r="O54"/>
  <c r="L54"/>
  <c r="J54"/>
  <c r="G54"/>
  <c r="F54"/>
  <c r="P49"/>
  <c r="O49"/>
  <c r="N49"/>
  <c r="L49"/>
  <c r="K49"/>
  <c r="J49"/>
  <c r="H49"/>
  <c r="G49"/>
  <c r="F49"/>
  <c r="P43"/>
  <c r="O43"/>
  <c r="N43"/>
  <c r="L43"/>
  <c r="K43"/>
  <c r="J43"/>
  <c r="H43"/>
  <c r="G43"/>
  <c r="F43"/>
  <c r="P38"/>
  <c r="O38"/>
  <c r="N38"/>
  <c r="M38" s="1"/>
  <c r="L38"/>
  <c r="K38"/>
  <c r="J38"/>
  <c r="H38"/>
  <c r="G38"/>
  <c r="F38"/>
  <c r="P29"/>
  <c r="O29"/>
  <c r="N29"/>
  <c r="L29"/>
  <c r="K29"/>
  <c r="J29"/>
  <c r="H29"/>
  <c r="F29"/>
  <c r="E29" s="1"/>
  <c r="P23"/>
  <c r="O23"/>
  <c r="N23"/>
  <c r="L23"/>
  <c r="K23"/>
  <c r="J23"/>
  <c r="I23" s="1"/>
  <c r="H23"/>
  <c r="G23"/>
  <c r="F23"/>
  <c r="P17"/>
  <c r="P16" s="1"/>
  <c r="P15" s="1"/>
  <c r="O17"/>
  <c r="N17"/>
  <c r="N16" s="1"/>
  <c r="L17"/>
  <c r="K17"/>
  <c r="K16" s="1"/>
  <c r="K15" s="1"/>
  <c r="J17"/>
  <c r="H17"/>
  <c r="H16" s="1"/>
  <c r="H15" s="1"/>
  <c r="G17"/>
  <c r="F17"/>
  <c r="E17" s="1"/>
  <c r="O16"/>
  <c r="O15" s="1"/>
  <c r="L16"/>
  <c r="L15" s="1"/>
  <c r="J16"/>
  <c r="G16"/>
  <c r="G15" s="1"/>
  <c r="P6"/>
  <c r="O6"/>
  <c r="N6"/>
  <c r="L6"/>
  <c r="K6"/>
  <c r="J6"/>
  <c r="M16" l="1"/>
  <c r="N15"/>
  <c r="P14"/>
  <c r="M49"/>
  <c r="I16"/>
  <c r="I43"/>
  <c r="M58"/>
  <c r="J15"/>
  <c r="E23"/>
  <c r="I38"/>
  <c r="M43"/>
  <c r="G48"/>
  <c r="G45" s="1"/>
  <c r="G14" s="1"/>
  <c r="G8" s="1"/>
  <c r="G6" s="1"/>
  <c r="L48"/>
  <c r="L45" s="1"/>
  <c r="L14" s="1"/>
  <c r="I63"/>
  <c r="I76"/>
  <c r="M83"/>
  <c r="E93"/>
  <c r="E49"/>
  <c r="F48"/>
  <c r="F45" s="1"/>
  <c r="I54"/>
  <c r="E76"/>
  <c r="J48"/>
  <c r="I49"/>
  <c r="K48"/>
  <c r="K45" s="1"/>
  <c r="K14" s="1"/>
  <c r="P48"/>
  <c r="P45" s="1"/>
  <c r="M6"/>
  <c r="F16"/>
  <c r="I17"/>
  <c r="M23"/>
  <c r="M29"/>
  <c r="E43"/>
  <c r="O48"/>
  <c r="O45" s="1"/>
  <c r="O14" s="1"/>
  <c r="H54"/>
  <c r="E54" s="1"/>
  <c r="N54"/>
  <c r="M54" s="1"/>
  <c r="I58"/>
  <c r="I67"/>
  <c r="E72"/>
  <c r="M72"/>
  <c r="I88"/>
  <c r="M93"/>
  <c r="M17"/>
  <c r="E38"/>
  <c r="E63"/>
  <c r="E88"/>
  <c r="H48"/>
  <c r="E83"/>
  <c r="I29"/>
  <c r="I6"/>
  <c r="J10" i="9"/>
  <c r="K10"/>
  <c r="L10"/>
  <c r="J45" i="1" l="1"/>
  <c r="I45" s="1"/>
  <c r="H12" i="9" s="1"/>
  <c r="I48" i="1"/>
  <c r="E16"/>
  <c r="F15"/>
  <c r="I15"/>
  <c r="J14"/>
  <c r="I14" s="1"/>
  <c r="N48"/>
  <c r="M15"/>
  <c r="H45"/>
  <c r="E48"/>
  <c r="E15" l="1"/>
  <c r="F14"/>
  <c r="F8" s="1"/>
  <c r="F6" s="1"/>
  <c r="N45"/>
  <c r="M48"/>
  <c r="E45"/>
  <c r="G12" i="9" s="1"/>
  <c r="H14" i="1"/>
  <c r="E12" i="9"/>
  <c r="E10" s="1"/>
  <c r="H10"/>
  <c r="M45" i="1" l="1"/>
  <c r="I12" i="9" s="1"/>
  <c r="N14" i="1"/>
  <c r="M14" s="1"/>
  <c r="E11"/>
  <c r="H8"/>
  <c r="H6" s="1"/>
  <c r="E14"/>
  <c r="F12" i="9"/>
  <c r="F10" s="1"/>
  <c r="I10"/>
  <c r="E6" i="1" l="1"/>
  <c r="E8"/>
  <c r="D12" i="9"/>
  <c r="D10" s="1"/>
  <c r="G10"/>
</calcChain>
</file>

<file path=xl/sharedStrings.xml><?xml version="1.0" encoding="utf-8"?>
<sst xmlns="http://schemas.openxmlformats.org/spreadsheetml/2006/main" count="297" uniqueCount="230">
  <si>
    <t>Прочие работы, услуги</t>
  </si>
  <si>
    <t>Наименование показателя</t>
  </si>
  <si>
    <t>Вид расхода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</si>
  <si>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</si>
  <si>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</si>
  <si>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</si>
  <si>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</si>
  <si>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Начисления на выплаты по оплате труда</t>
  </si>
  <si>
    <t>Услуги связи</t>
  </si>
  <si>
    <t>Транспортные услуги</t>
  </si>
  <si>
    <t>Прочие расходы, всего</t>
  </si>
  <si>
    <t>Налог на землю</t>
  </si>
  <si>
    <t>Увеличение стоимости основных средств</t>
  </si>
  <si>
    <t>Увеличение стоимости нематериальных активов</t>
  </si>
  <si>
    <t>Увеличение стоимости материальных запасов</t>
  </si>
  <si>
    <t>Услуги по теплоснабжению</t>
  </si>
  <si>
    <t>Услуги по обеспечению газом</t>
  </si>
  <si>
    <t>Услуги водоснабжения</t>
  </si>
  <si>
    <t>Услуги электроснабжения</t>
  </si>
  <si>
    <t>в том числе на оплату персоналу всего:</t>
  </si>
  <si>
    <t>из них оплата труда и начисления по оплате труда</t>
  </si>
  <si>
    <t>социальные и иные выплаты населению</t>
  </si>
  <si>
    <t>Код строки</t>
  </si>
  <si>
    <t>расходы на закупку товаров, работ, услуг, всего</t>
  </si>
  <si>
    <t>Коммунальные услуги, всего</t>
  </si>
  <si>
    <t>Уплата иных платежей</t>
  </si>
  <si>
    <t xml:space="preserve">прочие расходы (кроме расходов на закупку товаров, работ, услуг)
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</si>
  <si>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</si>
  <si>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КОСГУ
(Код аналитики)</t>
  </si>
  <si>
    <t>Арендная плата за пользование имуществом</t>
  </si>
  <si>
    <t>расходы на уплату налогов, сборов и иных платежей, всего</t>
  </si>
  <si>
    <t>Услуги по содержанию имущества</t>
  </si>
  <si>
    <t>Таблица 2.1.</t>
  </si>
  <si>
    <t>Таблица 3</t>
  </si>
  <si>
    <t>(очередной финансовый год)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</si>
  <si>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</si>
  <si>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</si>
  <si>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</si>
  <si>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</si>
  <si>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</si>
  <si>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</si>
  <si>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</si>
  <si>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</si>
  <si>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</si>
  <si>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Таблица 4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</si>
  <si>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</si>
  <si>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</si>
  <si>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</si>
  <si>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</si>
  <si>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</si>
  <si>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</si>
  <si>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</si>
  <si>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</si>
  <si>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</si>
  <si>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</si>
  <si>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</si>
  <si>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</si>
  <si>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</si>
  <si>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</si>
  <si>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</si>
  <si>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</si>
  <si>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</si>
  <si>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</si>
  <si>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</si>
  <si>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</si>
  <si>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</si>
  <si>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</si>
  <si>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</si>
  <si>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</si>
  <si>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</si>
  <si>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</si>
  <si>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</si>
  <si>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</si>
  <si>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</si>
  <si>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</si>
  <si>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</si>
  <si>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</si>
  <si>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</si>
  <si>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</si>
  <si>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</si>
  <si>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</si>
  <si>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</si>
  <si>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</si>
  <si>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</si>
  <si>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</si>
  <si>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</si>
  <si>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</si>
  <si>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</si>
  <si>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</si>
  <si>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</si>
  <si>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</si>
  <si>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</si>
  <si>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</si>
  <si>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</si>
  <si>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</si>
  <si>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</si>
  <si>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</si>
  <si>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</si>
  <si>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</si>
  <si>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</si>
  <si>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</si>
  <si>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</si>
  <si>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</si>
  <si>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</si>
  <si>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</si>
  <si>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</si>
  <si>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</si>
  <si>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</si>
  <si>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</si>
  <si>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</si>
  <si>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</si>
  <si>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</si>
  <si>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</si>
  <si>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</si>
  <si>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</si>
  <si>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</si>
  <si>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</si>
  <si>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</si>
  <si>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</si>
  <si>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</si>
  <si>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</si>
  <si>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</si>
  <si>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</si>
  <si>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</si>
  <si>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</si>
  <si>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</si>
  <si>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</si>
  <si>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</si>
  <si>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</si>
  <si>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</si>
  <si>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</si>
  <si>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</si>
  <si>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</si>
  <si>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>Х</t>
  </si>
  <si>
    <t>Таблица 2</t>
  </si>
  <si>
    <t>Таблица 1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</si>
  <si>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</si>
  <si>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</si>
  <si>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</si>
  <si>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</si>
  <si>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theme="1"/>
        <rFont val="Arial"/>
        <family val="2"/>
        <charset val="204"/>
      </rPr>
      <t>Федеральным законом</t>
    </r>
    <r>
      <rPr>
        <b/>
        <sz val="11"/>
        <color theme="1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</si>
  <si>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</si>
  <si>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</si>
  <si>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</si>
  <si>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</si>
  <si>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</si>
  <si>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Первый год планового периода
2018</t>
  </si>
  <si>
    <t>Второй год планового периода
2019</t>
  </si>
  <si>
    <t>на 2017 год и на плановый период 2018 и 2019 года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</si>
  <si>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</si>
  <si>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</si>
  <si>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</si>
  <si>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</si>
  <si>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</si>
  <si>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</si>
  <si>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 xml:space="preserve">доходы от операций с активами </t>
  </si>
  <si>
    <t xml:space="preserve"> 2017 г.</t>
  </si>
  <si>
    <t>на 2017г. очередной финансовый год</t>
  </si>
  <si>
    <t>на 2018г.     1-ый год планового периода</t>
  </si>
  <si>
    <t>на 2019г.     2-ой год планового периода</t>
  </si>
  <si>
    <t>Единица измерения: руб.</t>
  </si>
  <si>
    <t xml:space="preserve">1.1. Цели деятельности  муниципального учреждения (подразделения): </t>
  </si>
  <si>
    <t xml:space="preserve">1.2. Виды деятельности муниципального  учреждения (подразделения): </t>
  </si>
  <si>
    <t>Остаток средств на начало года (благотворительные пожертвования)</t>
  </si>
  <si>
    <t>Остаток средств на начало года (платные услуги)</t>
  </si>
  <si>
    <t>Остаток средств на начало года, всего</t>
  </si>
  <si>
    <t>Остаток средств на начало года (бюджет)</t>
  </si>
  <si>
    <t>в том числе МЗ</t>
  </si>
  <si>
    <t>в том числе ПД</t>
  </si>
  <si>
    <t>в том числе Б</t>
  </si>
  <si>
    <t>План финансово-хозяйственной деятельности Муниципального бюджетного учреждения дополнительного образования "Детская музыкальная школа пос. Лесные Поляны" Пушкинского муниципального района Московской области</t>
  </si>
  <si>
    <t>Муниципальное бюджетное учреждение дополнительного образования "Детская музыкальная школа пос. Лесные поляны" Пушкинского муниципального района Московской области</t>
  </si>
  <si>
    <t>ИНН/КПП  5038029696/503801001</t>
  </si>
  <si>
    <t>141200, Московская область, Пушкинский район, пос. Лесные Поляны, ул. Центральная, д. 5</t>
  </si>
  <si>
    <t>Заместитель директора МКУ "Централизованная бухгалтерия"</t>
  </si>
  <si>
    <t>Е.Г. Волкова</t>
  </si>
  <si>
    <t>Старший экономист МКУ "Централизованная бухгалтерия"</t>
  </si>
  <si>
    <t>Ю.В. Кривцова</t>
  </si>
  <si>
    <t>Т.И. Жидкова</t>
  </si>
  <si>
    <t>Директор  Муниципального бюджетного учреждения дополнительного образования "Детская музыкальная школа пос. Лесные Поляны" Пушкинского муниципального района Московской области"</t>
  </si>
  <si>
    <t>Раздел III.Показатели по поступлениям и выплатам</t>
  </si>
  <si>
    <t>Фонд оплаты труда</t>
  </si>
  <si>
    <t>в том числе МЗ остатки</t>
  </si>
  <si>
    <t>в том числе ПД (остатки)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</si>
  <si>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</si>
  <si>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</si>
  <si>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</si>
  <si>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закупкк товаров, работ и услуг для обеспечения государственных (муниципальных) нужд:</t>
  </si>
  <si>
    <t>Исполнение судебных актов Российской Федерациии мировых соглашений по возмещению вреда, причиненного в результате деятельности учреждения</t>
  </si>
  <si>
    <t>Налог на имущество</t>
  </si>
  <si>
    <t>Уплата прочих налогов и сборов</t>
  </si>
  <si>
    <t>Пособия, компенсация и иные выплаты гражданам, кроме публичных нормативных обязательств</t>
  </si>
  <si>
    <t>Стипендии</t>
  </si>
  <si>
    <t>Иные выплаты населению</t>
  </si>
  <si>
    <t>Иные выплаты персоналу учреждений, за исключением фонда оплаты труда</t>
  </si>
  <si>
    <t>на " 21 " апреля 2017г.</t>
  </si>
  <si>
    <t>прочие доходы (благотворителные пожертвования)</t>
  </si>
  <si>
    <t>Раздел II. Показатели финансового состояния учреждения на " 1 " января 2017 года</t>
  </si>
  <si>
    <t xml:space="preserve">Раздел III.I Показатели выплат по расходам на закупку товаров, работ, услуг учреждения (подразделения) </t>
  </si>
  <si>
    <t>на     " 21 "   апреля</t>
  </si>
  <si>
    <t xml:space="preserve"> 2017г.</t>
  </si>
  <si>
    <t xml:space="preserve"> </t>
  </si>
  <si>
    <t>Раздел V. Справочная информация</t>
  </si>
  <si>
    <t>Раздел I. Сведения о деятельности муниципального учреждения</t>
  </si>
  <si>
    <t>1.1.1.обеспечение необходимых условий для личностного развития, формирования творческого мировоззрения и профессионального самоопределения обучающихся;</t>
  </si>
  <si>
    <t>1.1.2. удовлетворение образовательных потребностей граждан, общества и государства в области различных видов искусств;</t>
  </si>
  <si>
    <t>1.1.3. выявление и поддержка детей, проявляющих способности в области музыкального искусства;</t>
  </si>
  <si>
    <t>1.1.4. создание условий для художественного образования и эстетического воспитания обучающихся;</t>
  </si>
  <si>
    <t>1.1.5. приобретение обучающимися знаний, умений и навыков в области музыкального искусства;</t>
  </si>
  <si>
    <t>1.1.6. профессиональная ориентация обучающихся, подготовка их к поступлению в образовательные учреждения, реализующие профессиональные образовательные программы в области искусств;</t>
  </si>
  <si>
    <t>1.1.7. реализация концепции непрерывного образования, обеспечивающей преемственность среднего и высшего образования в области  музыкальной культуры и искусства;</t>
  </si>
  <si>
    <t>1.1.8. осуществление инновационной деятельности в области культуры и  искусства, социально-педагогических исследований по созданию и внедрению новых форм и методов работы с одарёнными обучающимися разработке программно-методических средств по основным направлениям деятельности.</t>
  </si>
  <si>
    <t>1.2.1. организация и проведение творческих  мероприятий (конкурсов, фестивалей, концертов, творческих вечеров, театрализованных представлений и т.д.);</t>
  </si>
  <si>
    <t>1.2.2. организация и проведение семинаров, научно-практических конференций;</t>
  </si>
  <si>
    <t>1.2.3. организация творческой деятельности совместно с другими образовательными организациями, в том числе среднего профессионального и высшего профессионального образования, реализующими основные профессиональные образовательные программы в области соответствующего вида искусства;</t>
  </si>
  <si>
    <t>1.2.4. организация и проведение культурно-массовых мероприятий;</t>
  </si>
  <si>
    <t>1.2.5. пропаганда среди различных слоев населения лучших достижений отечественного и зарубежного искусства, их приобщение к духовным ценностям;</t>
  </si>
  <si>
    <t>1.2.6. программно-методическое обеспечение образовательного процесса;</t>
  </si>
  <si>
    <t>1.2.7. информационно-аналитическое обеспечение образовательного процесса;</t>
  </si>
  <si>
    <t>1.2.8. изучение, обобщение и ретрансляция педагогического опыта;</t>
  </si>
  <si>
    <t>1.2.9. осуществление инновационной деятельности;</t>
  </si>
  <si>
    <t>1.2.10. повышение профессионального уровня и мастерства педагогических работников.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</si>
  <si>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</si>
  <si>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>1.3.1. дополнительное образование детей. Эта группировка включает:
- дополнительное образование для детей в возрасте преимущественно от 6 до 18 лет, основными задачами которого является обеспечение необходимых условий для личностного развития, укрепления здоровья, профессионального самоопределения и творческого труда детей, осуществляемое:
- во внешкольных учреждениях (детских музыкальных школах, художественных школах, школах искусств, домах детского творчества и др.)
- в общеобразовательных учреждениях и образовательных учреждениях профессионального образования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</si>
  <si>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</si>
  <si>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>1.4.1. Группа раннего общего эстетического развития (8 занятий в месяц) - 1250,00 руб.</t>
  </si>
  <si>
    <t>Раздел IV. Сведения о средствах, поступающих во временное распоряжение учреждения (подразделения)</t>
  </si>
  <si>
    <r>
      <rPr>
        <b/>
        <sz val="12"/>
        <rFont val="Times New Roman"/>
        <family val="1"/>
        <charset val="204"/>
      </rPr>
      <t>Приложение № 7</t>
    </r>
    <r>
      <rPr>
        <sz val="12"/>
        <rFont val="Times New Roman"/>
        <family val="1"/>
        <charset val="204"/>
      </rPr>
      <t xml:space="preserve">                                                         к Постановлению администрации Пушкинского муниципального района Московской области</t>
    </r>
  </si>
  <si>
    <t>от 14.08.2017 №1909</t>
  </si>
  <si>
    <t>"21" апреля 2017 г.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</si>
</sst>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155">
    <xf numFmtId="0" fontId="0" fillId="0" borderId="0" xfId="0"/>
    <xf numFmtId="0" fontId="1" fillId="0" borderId="0" xfId="0" applyFont="1"/>
    <xf numFmtId="4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4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7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/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horizontal="center"/>
    </xf>
    <xf numFmtId="0" fontId="13" fillId="0" borderId="0" xfId="0" applyFont="1" applyFill="1" applyAlignment="1"/>
    <xf numFmtId="0" fontId="9" fillId="0" borderId="8" xfId="0" applyFont="1" applyFill="1" applyBorder="1" applyAlignment="1">
      <alignment horizontal="center"/>
    </xf>
    <xf numFmtId="0" fontId="17" fillId="0" borderId="0" xfId="1" applyFont="1" applyFill="1" applyAlignment="1" applyProtection="1">
      <alignment horizontal="justify"/>
    </xf>
    <xf numFmtId="0" fontId="11" fillId="0" borderId="0" xfId="0" applyFont="1" applyFill="1" applyAlignment="1">
      <alignment horizontal="left"/>
    </xf>
    <xf numFmtId="0" fontId="9" fillId="0" borderId="1" xfId="0" applyFont="1" applyFill="1" applyBorder="1" applyAlignment="1">
      <alignment horizontal="center"/>
    </xf>
    <xf numFmtId="0" fontId="20" fillId="0" borderId="0" xfId="0" applyFont="1"/>
    <xf numFmtId="0" fontId="21" fillId="0" borderId="0" xfId="0" applyFont="1"/>
    <xf numFmtId="0" fontId="6" fillId="0" borderId="5" xfId="0" applyFont="1" applyBorder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" fontId="19" fillId="0" borderId="1" xfId="0" applyNumberFormat="1" applyFont="1" applyBorder="1" applyAlignment="1">
      <alignment wrapText="1"/>
    </xf>
    <xf numFmtId="3" fontId="19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3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/>
    </xf>
    <xf numFmtId="4" fontId="15" fillId="2" borderId="1" xfId="0" applyNumberFormat="1" applyFont="1" applyFill="1" applyBorder="1" applyAlignment="1">
      <alignment horizontal="right" vertical="center"/>
    </xf>
    <xf numFmtId="0" fontId="1" fillId="2" borderId="0" xfId="0" applyFont="1" applyFill="1"/>
    <xf numFmtId="4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9" fillId="0" borderId="1" xfId="0" applyFont="1" applyFill="1" applyBorder="1"/>
    <xf numFmtId="49" fontId="9" fillId="0" borderId="0" xfId="0" applyNumberFormat="1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/>
    <xf numFmtId="0" fontId="8" fillId="0" borderId="0" xfId="0" applyFont="1" applyBorder="1" applyAlignment="1">
      <alignment wrapText="1"/>
    </xf>
    <xf numFmtId="0" fontId="8" fillId="0" borderId="5" xfId="0" applyFont="1" applyBorder="1"/>
    <xf numFmtId="0" fontId="8" fillId="0" borderId="0" xfId="0" applyFont="1" applyBorder="1" applyAlignment="1">
      <alignment horizontal="left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0" fontId="10" fillId="0" borderId="5" xfId="0" applyFont="1" applyFill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right" vertical="center" wrapText="1"/>
    </xf>
    <xf numFmtId="4" fontId="24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24" fillId="2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23" fillId="2" borderId="1" xfId="0" applyNumberFormat="1" applyFont="1" applyFill="1" applyBorder="1" applyAlignment="1">
      <alignment wrapText="1"/>
    </xf>
    <xf numFmtId="3" fontId="19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24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25" fillId="0" borderId="1" xfId="0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wrapText="1"/>
    </xf>
    <xf numFmtId="49" fontId="9" fillId="0" borderId="0" xfId="0" applyNumberFormat="1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0" fontId="6" fillId="0" borderId="0" xfId="0" applyFont="1" applyBorder="1"/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left" vertical="center" wrapText="1"/>
    </xf>
    <xf numFmtId="49" fontId="14" fillId="0" borderId="0" xfId="0" applyNumberFormat="1" applyFont="1" applyFill="1" applyAlignment="1">
      <alignment horizontal="left" vertical="top" wrapText="1"/>
    </xf>
    <xf numFmtId="4" fontId="24" fillId="2" borderId="1" xfId="0" applyNumberFormat="1" applyFont="1" applyFill="1" applyBorder="1" applyAlignment="1">
      <alignment horizontal="right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top" wrapText="1"/>
    </xf>
    <xf numFmtId="0" fontId="20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49" fontId="9" fillId="0" borderId="0" xfId="0" applyNumberFormat="1" applyFont="1" applyFill="1" applyAlignment="1">
      <alignment horizontal="center" wrapText="1"/>
    </xf>
    <xf numFmtId="0" fontId="20" fillId="0" borderId="0" xfId="0" applyFont="1" applyAlignment="1">
      <alignment horizontal="left" wrapText="1"/>
    </xf>
    <xf numFmtId="49" fontId="14" fillId="0" borderId="0" xfId="0" applyNumberFormat="1" applyFont="1" applyFill="1" applyAlignment="1">
      <alignment horizontal="left" wrapText="1"/>
    </xf>
    <xf numFmtId="49" fontId="14" fillId="0" borderId="0" xfId="0" applyNumberFormat="1" applyFont="1" applyFill="1" applyAlignment="1">
      <alignment horizontal="left" vertical="top" wrapText="1"/>
    </xf>
    <xf numFmtId="0" fontId="26" fillId="0" borderId="0" xfId="0" applyFont="1" applyAlignment="1">
      <alignment horizontal="left" wrapText="1"/>
    </xf>
    <xf numFmtId="49" fontId="9" fillId="0" borderId="0" xfId="0" applyNumberFormat="1" applyFont="1" applyFill="1" applyAlignment="1">
      <alignment horizontal="left" wrapText="1"/>
    </xf>
    <xf numFmtId="0" fontId="12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9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left"/>
    </xf>
    <xf numFmtId="0" fontId="9" fillId="0" borderId="0" xfId="0" applyNumberFormat="1" applyFont="1" applyFill="1" applyAlignment="1">
      <alignment horizontal="left" wrapText="1"/>
    </xf>
    <xf numFmtId="0" fontId="14" fillId="0" borderId="0" xfId="0" applyFont="1" applyFill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7"/>
  <sheetViews>
    <sheetView tabSelected="1" view="pageBreakPreview" zoomScale="60" workbookViewId="0">
      <selection activeCell="D9" sqref="D9:G9"/>
    </sheetView>
  </sheetViews>
  <sheetFormatPr defaultRowHeight="15"/>
  <cols>
    <col min="1" max="1" width="12" bestFit="1" customWidth="1"/>
    <col min="8" max="8" width="46" customWidth="1"/>
    <col min="12" max="12" width="15.5703125" customWidth="1"/>
  </cols>
  <sheetData>
    <row r="1" spans="1:12" ht="81" customHeight="1">
      <c r="A1" s="31"/>
      <c r="B1" s="31"/>
      <c r="C1" s="31"/>
      <c r="D1" s="31"/>
      <c r="E1" s="32"/>
      <c r="F1" s="32"/>
      <c r="G1" s="32"/>
      <c r="H1" s="32"/>
      <c r="I1" s="127" t="s">
        <v>227</v>
      </c>
      <c r="J1" s="127"/>
      <c r="K1" s="127"/>
      <c r="L1" s="127"/>
    </row>
    <row r="2" spans="1:12" ht="24" customHeight="1">
      <c r="A2" s="33"/>
      <c r="B2" s="33"/>
      <c r="C2" s="33"/>
      <c r="D2" s="33"/>
      <c r="E2" s="34"/>
      <c r="F2" s="34"/>
      <c r="G2" s="34"/>
      <c r="H2" s="34"/>
      <c r="I2" s="41" t="s">
        <v>228</v>
      </c>
      <c r="J2" s="41"/>
      <c r="K2" s="41"/>
      <c r="L2" s="41"/>
    </row>
    <row r="3" spans="1:12" ht="24" customHeight="1">
      <c r="A3" s="33"/>
      <c r="B3" s="33"/>
      <c r="C3" s="33"/>
      <c r="D3" s="33"/>
      <c r="E3" s="34"/>
      <c r="F3" s="34"/>
      <c r="G3" s="34"/>
      <c r="H3" s="35"/>
      <c r="I3" s="36"/>
      <c r="J3" s="36"/>
      <c r="K3" s="36"/>
      <c r="L3" s="36"/>
    </row>
    <row r="4" spans="1:12" ht="15" customHeight="1">
      <c r="A4" s="128" t="s">
        <v>170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</row>
    <row r="5" spans="1:12" ht="15" customHeight="1">
      <c r="A5" s="128"/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</row>
    <row r="6" spans="1:12" ht="32.25" customHeight="1">
      <c r="A6" s="128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</row>
    <row r="7" spans="1:12" ht="22.5" customHeight="1">
      <c r="A7" s="129" t="s">
        <v>148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</row>
    <row r="8" spans="1:12" ht="18.75">
      <c r="A8" s="33"/>
      <c r="B8" s="33"/>
      <c r="C8" s="33"/>
      <c r="D8" s="102"/>
      <c r="E8" s="33"/>
      <c r="F8" s="33"/>
      <c r="G8" s="33"/>
      <c r="H8" s="33"/>
      <c r="I8" s="33"/>
      <c r="J8" s="33"/>
      <c r="K8" s="33"/>
      <c r="L8" s="37" t="s">
        <v>49</v>
      </c>
    </row>
    <row r="9" spans="1:12" ht="18.75">
      <c r="A9" s="72"/>
      <c r="B9" s="72"/>
      <c r="C9" s="72"/>
      <c r="D9" s="154" t="s">
        <v>229</v>
      </c>
      <c r="E9" s="154"/>
      <c r="F9" s="154"/>
      <c r="G9" s="154"/>
      <c r="H9" s="33"/>
      <c r="I9" s="130" t="s">
        <v>50</v>
      </c>
      <c r="J9" s="131"/>
      <c r="K9" s="67"/>
      <c r="L9" s="68"/>
    </row>
    <row r="10" spans="1:12" ht="18.75">
      <c r="A10" s="33"/>
      <c r="B10" s="33"/>
      <c r="C10" s="33"/>
      <c r="D10" s="102"/>
      <c r="E10" s="33"/>
      <c r="F10" s="33"/>
      <c r="G10" s="33"/>
      <c r="H10" s="33"/>
      <c r="I10" s="33"/>
      <c r="J10" s="33"/>
      <c r="K10" s="33"/>
      <c r="L10" s="68"/>
    </row>
    <row r="11" spans="1:12" ht="18.75">
      <c r="A11" s="132" t="s">
        <v>51</v>
      </c>
      <c r="B11" s="132"/>
      <c r="C11" s="132"/>
      <c r="D11" s="132"/>
      <c r="E11" s="132"/>
      <c r="F11" s="132"/>
      <c r="G11" s="132"/>
      <c r="H11" s="132"/>
      <c r="I11" s="132"/>
      <c r="J11" s="132"/>
      <c r="K11" s="38" t="s">
        <v>52</v>
      </c>
      <c r="L11" s="42">
        <v>50160772</v>
      </c>
    </row>
    <row r="12" spans="1:12" ht="18.75">
      <c r="A12" s="132" t="s">
        <v>53</v>
      </c>
      <c r="B12" s="132"/>
      <c r="C12" s="132"/>
      <c r="D12" s="132"/>
      <c r="E12" s="132"/>
      <c r="F12" s="132"/>
      <c r="G12" s="132"/>
      <c r="H12" s="132"/>
      <c r="I12" s="132"/>
      <c r="J12" s="132"/>
      <c r="K12" s="33"/>
      <c r="L12" s="39"/>
    </row>
    <row r="13" spans="1:12" ht="18" customHeight="1">
      <c r="A13" s="132" t="s">
        <v>54</v>
      </c>
      <c r="B13" s="132"/>
      <c r="C13" s="132"/>
      <c r="D13" s="132"/>
      <c r="E13" s="132"/>
      <c r="F13" s="132"/>
      <c r="G13" s="132"/>
      <c r="H13" s="132"/>
      <c r="I13" s="132"/>
      <c r="J13" s="132"/>
      <c r="K13" s="33"/>
      <c r="L13" s="39"/>
    </row>
    <row r="14" spans="1:12" ht="18.75" hidden="1" customHeight="1">
      <c r="A14" s="125" t="s">
        <v>171</v>
      </c>
      <c r="B14" s="125"/>
      <c r="C14" s="125"/>
      <c r="D14" s="125"/>
      <c r="E14" s="125"/>
      <c r="F14" s="125"/>
      <c r="G14" s="125"/>
      <c r="H14" s="125"/>
      <c r="I14" s="125"/>
      <c r="J14" s="125"/>
      <c r="K14" s="33"/>
      <c r="L14" s="42"/>
    </row>
    <row r="15" spans="1:12" ht="21" customHeight="1">
      <c r="A15" s="125"/>
      <c r="B15" s="125"/>
      <c r="C15" s="125"/>
      <c r="D15" s="125"/>
      <c r="E15" s="125"/>
      <c r="F15" s="125"/>
      <c r="G15" s="125"/>
      <c r="H15" s="125"/>
      <c r="I15" s="125"/>
      <c r="J15" s="125"/>
      <c r="K15" s="33"/>
      <c r="L15" s="42"/>
    </row>
    <row r="16" spans="1:12" ht="18.75" customHeight="1">
      <c r="A16" s="125"/>
      <c r="B16" s="125"/>
      <c r="C16" s="125"/>
      <c r="D16" s="125"/>
      <c r="E16" s="125"/>
      <c r="F16" s="125"/>
      <c r="G16" s="125"/>
      <c r="H16" s="125"/>
      <c r="I16" s="125"/>
      <c r="J16" s="125"/>
      <c r="K16" s="33"/>
      <c r="L16" s="42"/>
    </row>
    <row r="17" spans="1:12" ht="17.25" customHeight="1">
      <c r="A17" s="100"/>
      <c r="B17" s="100"/>
      <c r="C17" s="100"/>
      <c r="D17" s="100"/>
      <c r="E17" s="100"/>
      <c r="F17" s="100"/>
      <c r="G17" s="100"/>
      <c r="H17" s="100"/>
      <c r="I17" s="100"/>
      <c r="J17" s="100"/>
      <c r="K17" s="33"/>
      <c r="L17" s="42"/>
    </row>
    <row r="18" spans="1:12" ht="18.75" customHeight="1">
      <c r="A18" s="126" t="s">
        <v>160</v>
      </c>
      <c r="B18" s="126"/>
      <c r="C18" s="126"/>
      <c r="D18" s="126"/>
      <c r="E18" s="126"/>
      <c r="F18" s="126"/>
      <c r="G18" s="126"/>
      <c r="H18" s="126"/>
      <c r="I18" s="126"/>
      <c r="J18" s="126"/>
      <c r="K18" s="38" t="s">
        <v>56</v>
      </c>
      <c r="L18" s="42">
        <v>383</v>
      </c>
    </row>
    <row r="19" spans="1:12" ht="12.75" customHeight="1">
      <c r="A19" s="132"/>
      <c r="B19" s="132"/>
      <c r="C19" s="132"/>
      <c r="D19" s="132"/>
      <c r="E19" s="132"/>
      <c r="F19" s="132"/>
      <c r="G19" s="132"/>
      <c r="H19" s="132"/>
      <c r="I19" s="132"/>
      <c r="J19" s="132"/>
      <c r="K19" s="22"/>
      <c r="L19" s="22"/>
    </row>
    <row r="20" spans="1:12" ht="18.75">
      <c r="A20" s="132" t="s">
        <v>172</v>
      </c>
      <c r="B20" s="132"/>
      <c r="C20" s="132" t="s">
        <v>55</v>
      </c>
      <c r="D20" s="132"/>
      <c r="E20" s="132"/>
      <c r="F20" s="132"/>
      <c r="G20" s="132"/>
      <c r="H20" s="132"/>
      <c r="I20" s="132"/>
      <c r="J20" s="132"/>
      <c r="K20" s="22"/>
      <c r="L20" s="22"/>
    </row>
    <row r="21" spans="1:12" ht="11.25" customHeight="1">
      <c r="A21" s="132"/>
      <c r="B21" s="132"/>
      <c r="C21" s="132"/>
      <c r="D21" s="132"/>
      <c r="E21" s="132"/>
      <c r="F21" s="132"/>
      <c r="G21" s="132"/>
      <c r="H21" s="132"/>
      <c r="I21" s="132"/>
      <c r="J21" s="132"/>
    </row>
    <row r="22" spans="1:12" ht="18.75" customHeight="1">
      <c r="A22" s="126" t="s">
        <v>57</v>
      </c>
      <c r="B22" s="126"/>
      <c r="C22" s="126"/>
      <c r="D22" s="126"/>
      <c r="E22" s="126"/>
      <c r="F22" s="126"/>
      <c r="G22" s="126"/>
      <c r="H22" s="126"/>
      <c r="I22" s="126"/>
      <c r="J22" s="126"/>
      <c r="K22" s="126"/>
      <c r="L22" s="126"/>
    </row>
    <row r="23" spans="1:12" ht="18.75" customHeight="1">
      <c r="A23" s="126" t="s">
        <v>58</v>
      </c>
      <c r="B23" s="126"/>
      <c r="C23" s="126"/>
      <c r="D23" s="126"/>
      <c r="E23" s="126"/>
      <c r="F23" s="126"/>
      <c r="G23" s="126" t="s">
        <v>59</v>
      </c>
      <c r="H23" s="126"/>
      <c r="I23" s="126" t="s">
        <v>60</v>
      </c>
      <c r="J23" s="126"/>
      <c r="K23" s="126"/>
      <c r="L23" s="126"/>
    </row>
    <row r="24" spans="1:12" ht="9.75" customHeight="1">
      <c r="A24" s="125"/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126"/>
    </row>
    <row r="25" spans="1:12" ht="18.75" customHeight="1">
      <c r="A25" s="126" t="s">
        <v>61</v>
      </c>
      <c r="B25" s="126"/>
      <c r="C25" s="126"/>
      <c r="D25" s="126"/>
      <c r="E25" s="126"/>
      <c r="F25" s="126"/>
      <c r="G25" s="126" t="s">
        <v>62</v>
      </c>
      <c r="H25" s="126"/>
      <c r="I25" s="126" t="s">
        <v>63</v>
      </c>
      <c r="J25" s="126"/>
      <c r="K25" s="126"/>
      <c r="L25" s="126"/>
    </row>
    <row r="26" spans="1:12" ht="7.5" customHeight="1">
      <c r="A26" s="126"/>
      <c r="B26" s="126"/>
      <c r="C26" s="126"/>
      <c r="D26" s="126"/>
      <c r="E26" s="126"/>
      <c r="F26" s="126"/>
      <c r="G26" s="126"/>
      <c r="H26" s="126"/>
      <c r="I26" s="126"/>
      <c r="J26" s="126"/>
      <c r="K26" s="126"/>
      <c r="L26" s="126"/>
    </row>
    <row r="27" spans="1:12" ht="18.75" customHeight="1">
      <c r="A27" s="126" t="s">
        <v>173</v>
      </c>
      <c r="B27" s="126"/>
      <c r="C27" s="126"/>
      <c r="D27" s="126"/>
      <c r="E27" s="126"/>
      <c r="F27" s="126"/>
      <c r="G27" s="126" t="s">
        <v>62</v>
      </c>
      <c r="H27" s="126"/>
      <c r="I27" s="126" t="s">
        <v>63</v>
      </c>
      <c r="J27" s="126"/>
      <c r="K27" s="126"/>
      <c r="L27" s="126"/>
    </row>
    <row r="28" spans="1:12" ht="12.75" customHeight="1">
      <c r="A28" s="126"/>
      <c r="B28" s="126"/>
      <c r="C28" s="126"/>
      <c r="D28" s="126"/>
      <c r="E28" s="126"/>
      <c r="F28" s="126"/>
      <c r="G28" s="126"/>
      <c r="H28" s="126"/>
      <c r="I28" s="126"/>
      <c r="J28" s="126"/>
      <c r="K28" s="126"/>
      <c r="L28" s="126"/>
    </row>
    <row r="29" spans="1:12" ht="17.25" customHeight="1">
      <c r="A29" s="134" t="s">
        <v>203</v>
      </c>
      <c r="B29" s="134"/>
      <c r="C29" s="134"/>
      <c r="D29" s="134"/>
      <c r="E29" s="134"/>
      <c r="F29" s="134"/>
      <c r="G29" s="134" t="s">
        <v>62</v>
      </c>
      <c r="H29" s="134"/>
      <c r="I29" s="134" t="s">
        <v>63</v>
      </c>
      <c r="J29" s="134"/>
      <c r="K29" s="134"/>
      <c r="L29" s="134"/>
    </row>
    <row r="30" spans="1:12" ht="18.75" hidden="1" customHeight="1">
      <c r="A30" s="99"/>
      <c r="B30" s="99"/>
      <c r="C30" s="99"/>
      <c r="D30" s="99"/>
      <c r="E30" s="35"/>
      <c r="F30" s="35"/>
      <c r="G30" s="35"/>
      <c r="H30" s="35"/>
      <c r="I30" s="99"/>
      <c r="J30" s="99"/>
      <c r="K30" s="99"/>
      <c r="L30" s="99"/>
    </row>
    <row r="31" spans="1:12" ht="21" customHeight="1">
      <c r="A31" s="134" t="s">
        <v>161</v>
      </c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12" ht="36.75" customHeight="1">
      <c r="A32" s="124" t="s">
        <v>204</v>
      </c>
      <c r="B32" s="124"/>
      <c r="C32" s="124"/>
      <c r="D32" s="124"/>
      <c r="E32" s="124"/>
      <c r="F32" s="124"/>
      <c r="G32" s="124"/>
      <c r="H32" s="124"/>
      <c r="I32" s="124"/>
      <c r="J32" s="124"/>
      <c r="K32" s="124"/>
      <c r="L32" s="124"/>
    </row>
    <row r="33" spans="1:12" ht="39" customHeight="1">
      <c r="A33" s="124" t="s">
        <v>205</v>
      </c>
      <c r="B33" s="124"/>
      <c r="C33" s="124"/>
      <c r="D33" s="124"/>
      <c r="E33" s="124"/>
      <c r="F33" s="124"/>
      <c r="G33" s="124"/>
      <c r="H33" s="124"/>
      <c r="I33" s="124"/>
      <c r="J33" s="124"/>
      <c r="K33" s="124"/>
      <c r="L33" s="124"/>
    </row>
    <row r="34" spans="1:12" ht="20.25" customHeight="1">
      <c r="A34" s="124" t="s">
        <v>206</v>
      </c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</row>
    <row r="35" spans="1:12" ht="22.5" customHeight="1">
      <c r="A35" s="124" t="s">
        <v>207</v>
      </c>
      <c r="B35" s="124"/>
      <c r="C35" s="124"/>
      <c r="D35" s="124"/>
      <c r="E35" s="124"/>
      <c r="F35" s="124"/>
      <c r="G35" s="124"/>
      <c r="H35" s="124"/>
      <c r="I35" s="124"/>
      <c r="J35" s="124"/>
      <c r="K35" s="124"/>
      <c r="L35" s="124"/>
    </row>
    <row r="36" spans="1:12" ht="20.25" customHeight="1">
      <c r="A36" s="124" t="s">
        <v>208</v>
      </c>
      <c r="B36" s="124"/>
      <c r="C36" s="124"/>
      <c r="D36" s="124"/>
      <c r="E36" s="124"/>
      <c r="F36" s="124"/>
      <c r="G36" s="124"/>
      <c r="H36" s="124"/>
      <c r="I36" s="124"/>
      <c r="J36" s="124"/>
      <c r="K36" s="124"/>
      <c r="L36" s="124"/>
    </row>
    <row r="37" spans="1:12" ht="39.75" customHeight="1">
      <c r="A37" s="124" t="s">
        <v>209</v>
      </c>
      <c r="B37" s="124"/>
      <c r="C37" s="124"/>
      <c r="D37" s="124"/>
      <c r="E37" s="124"/>
      <c r="F37" s="124"/>
      <c r="G37" s="124"/>
      <c r="H37" s="124"/>
      <c r="I37" s="124"/>
      <c r="J37" s="124"/>
      <c r="K37" s="124"/>
      <c r="L37" s="124"/>
    </row>
    <row r="38" spans="1:12" ht="36.75" customHeight="1">
      <c r="A38" s="124" t="s">
        <v>210</v>
      </c>
      <c r="B38" s="124"/>
      <c r="C38" s="124"/>
      <c r="D38" s="124"/>
      <c r="E38" s="124"/>
      <c r="F38" s="124"/>
      <c r="G38" s="124"/>
      <c r="H38" s="124"/>
      <c r="I38" s="124"/>
      <c r="J38" s="124"/>
      <c r="K38" s="124"/>
      <c r="L38" s="124"/>
    </row>
    <row r="39" spans="1:12" ht="18.75" customHeight="1">
      <c r="A39" s="133" t="s">
        <v>211</v>
      </c>
      <c r="B39" s="133"/>
      <c r="C39" s="133"/>
      <c r="D39" s="133"/>
      <c r="E39" s="133"/>
      <c r="F39" s="133"/>
      <c r="G39" s="133"/>
      <c r="H39" s="133"/>
      <c r="I39" s="133"/>
      <c r="J39" s="133"/>
      <c r="K39" s="133"/>
      <c r="L39" s="133"/>
    </row>
    <row r="40" spans="1:12" ht="6" customHeight="1">
      <c r="A40" s="101"/>
      <c r="B40" s="101"/>
      <c r="C40" s="101"/>
      <c r="D40" s="101"/>
      <c r="E40" s="69"/>
      <c r="F40" s="69"/>
      <c r="G40" s="69"/>
      <c r="H40" s="69"/>
      <c r="I40" s="101"/>
      <c r="J40" s="101"/>
      <c r="K40" s="101"/>
      <c r="L40" s="101"/>
    </row>
    <row r="41" spans="1:12" ht="22.5" customHeight="1">
      <c r="A41" s="121" t="s">
        <v>162</v>
      </c>
      <c r="B41" s="121"/>
      <c r="C41" s="121"/>
      <c r="D41" s="121"/>
      <c r="E41" s="121"/>
      <c r="F41" s="121"/>
      <c r="G41" s="121"/>
      <c r="H41" s="121"/>
      <c r="I41" s="121" t="s">
        <v>64</v>
      </c>
      <c r="J41" s="121"/>
      <c r="K41" s="121"/>
      <c r="L41" s="121"/>
    </row>
    <row r="42" spans="1:12" ht="36" customHeight="1">
      <c r="A42" s="120" t="s">
        <v>212</v>
      </c>
      <c r="B42" s="120"/>
      <c r="C42" s="120"/>
      <c r="D42" s="120"/>
      <c r="E42" s="120"/>
      <c r="F42" s="120"/>
      <c r="G42" s="120"/>
      <c r="H42" s="120"/>
      <c r="I42" s="120"/>
      <c r="J42" s="120"/>
      <c r="K42" s="120"/>
      <c r="L42" s="120"/>
    </row>
    <row r="43" spans="1:12" ht="21" customHeight="1">
      <c r="A43" s="124" t="s">
        <v>213</v>
      </c>
      <c r="B43" s="124"/>
      <c r="C43" s="124"/>
      <c r="D43" s="124"/>
      <c r="E43" s="124"/>
      <c r="F43" s="124"/>
      <c r="G43" s="124"/>
      <c r="H43" s="124"/>
      <c r="I43" s="124"/>
      <c r="J43" s="124"/>
      <c r="K43" s="124"/>
      <c r="L43" s="124"/>
    </row>
    <row r="44" spans="1:12" ht="53.25" customHeight="1">
      <c r="A44" s="120" t="s">
        <v>214</v>
      </c>
      <c r="B44" s="123"/>
      <c r="C44" s="123"/>
      <c r="D44" s="123"/>
      <c r="E44" s="123"/>
      <c r="F44" s="123"/>
      <c r="G44" s="123"/>
      <c r="H44" s="123"/>
      <c r="I44" s="123"/>
      <c r="J44" s="123"/>
      <c r="K44" s="123"/>
      <c r="L44" s="123"/>
    </row>
    <row r="45" spans="1:12" ht="18.75">
      <c r="A45" s="117" t="s">
        <v>215</v>
      </c>
      <c r="B45" s="117"/>
      <c r="C45" s="117"/>
      <c r="D45" s="117"/>
      <c r="E45" s="117"/>
      <c r="F45" s="117"/>
      <c r="G45" s="117"/>
      <c r="H45" s="117"/>
      <c r="I45" s="117"/>
      <c r="J45" s="117"/>
      <c r="K45" s="117"/>
      <c r="L45" s="117"/>
    </row>
    <row r="46" spans="1:12" ht="36" customHeight="1">
      <c r="A46" s="120" t="s">
        <v>216</v>
      </c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</row>
    <row r="47" spans="1:12" ht="18.75">
      <c r="A47" s="120" t="s">
        <v>217</v>
      </c>
      <c r="B47" s="120"/>
      <c r="C47" s="120"/>
      <c r="D47" s="120"/>
      <c r="E47" s="120"/>
      <c r="F47" s="120"/>
      <c r="G47" s="120"/>
      <c r="H47" s="120"/>
      <c r="I47" s="120"/>
      <c r="J47" s="120"/>
      <c r="K47" s="120"/>
      <c r="L47" s="120"/>
    </row>
    <row r="48" spans="1:12" ht="18.75">
      <c r="A48" s="117" t="s">
        <v>218</v>
      </c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L48" s="118"/>
    </row>
    <row r="49" spans="1:12" ht="18.75">
      <c r="A49" s="117" t="s">
        <v>219</v>
      </c>
      <c r="B49" s="117"/>
      <c r="C49" s="117"/>
      <c r="D49" s="117"/>
      <c r="E49" s="117"/>
      <c r="F49" s="117"/>
      <c r="G49" s="117"/>
      <c r="H49" s="117"/>
      <c r="I49" s="117"/>
      <c r="J49" s="117"/>
      <c r="K49" s="117"/>
      <c r="L49" s="117"/>
    </row>
    <row r="50" spans="1:12" ht="18.75">
      <c r="A50" s="117" t="s">
        <v>220</v>
      </c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</row>
    <row r="51" spans="1:12" ht="18.75">
      <c r="A51" s="117" t="s">
        <v>221</v>
      </c>
      <c r="B51" s="117"/>
      <c r="C51" s="117"/>
      <c r="D51" s="117"/>
      <c r="E51" s="117"/>
      <c r="F51" s="117"/>
      <c r="G51" s="117"/>
      <c r="H51" s="117"/>
      <c r="I51" s="117"/>
      <c r="J51" s="117"/>
      <c r="K51" s="117"/>
      <c r="L51" s="117"/>
    </row>
    <row r="52" spans="1:12" ht="9.75" customHeight="1">
      <c r="A52" s="119"/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</row>
    <row r="53" spans="1:12" ht="18.75">
      <c r="A53" s="122" t="s">
        <v>222</v>
      </c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</row>
    <row r="54" spans="1:12" ht="18.75">
      <c r="A54" s="120" t="s">
        <v>223</v>
      </c>
      <c r="B54" s="117"/>
      <c r="C54" s="117"/>
      <c r="D54" s="117"/>
      <c r="E54" s="117"/>
      <c r="F54" s="117"/>
      <c r="G54" s="117"/>
      <c r="H54" s="117"/>
      <c r="I54" s="117"/>
      <c r="J54" s="117"/>
      <c r="K54" s="117"/>
      <c r="L54" s="117"/>
    </row>
    <row r="55" spans="1:12" ht="11.25" customHeight="1">
      <c r="A55" s="110"/>
      <c r="B55" s="110"/>
      <c r="C55" s="110"/>
      <c r="D55" s="110"/>
      <c r="E55" s="110"/>
      <c r="F55" s="110"/>
      <c r="G55" s="110"/>
      <c r="H55" s="110"/>
      <c r="I55" s="110"/>
      <c r="J55" s="110"/>
      <c r="K55" s="110"/>
      <c r="L55" s="110"/>
    </row>
    <row r="56" spans="1:12" ht="18.75">
      <c r="A56" s="122" t="s">
        <v>224</v>
      </c>
      <c r="B56" s="122"/>
      <c r="C56" s="122"/>
      <c r="D56" s="122"/>
      <c r="E56" s="122"/>
      <c r="F56" s="122"/>
      <c r="G56" s="122"/>
      <c r="H56" s="122"/>
      <c r="I56" s="122"/>
      <c r="J56" s="122"/>
      <c r="K56" s="122"/>
      <c r="L56" s="122"/>
    </row>
    <row r="57" spans="1:12" ht="18.75">
      <c r="A57" s="116" t="s">
        <v>225</v>
      </c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6"/>
    </row>
  </sheetData>
  <mergeCells count="46">
    <mergeCell ref="A28:L28"/>
    <mergeCell ref="A33:L33"/>
    <mergeCell ref="A31:L31"/>
    <mergeCell ref="D9:G9"/>
    <mergeCell ref="A29:L29"/>
    <mergeCell ref="A32:L32"/>
    <mergeCell ref="A18:J18"/>
    <mergeCell ref="A21:J21"/>
    <mergeCell ref="A13:J13"/>
    <mergeCell ref="A12:J12"/>
    <mergeCell ref="A14:J16"/>
    <mergeCell ref="A27:L27"/>
    <mergeCell ref="A19:J19"/>
    <mergeCell ref="A20:J20"/>
    <mergeCell ref="A22:L22"/>
    <mergeCell ref="A23:L23"/>
    <mergeCell ref="A35:L35"/>
    <mergeCell ref="A36:L36"/>
    <mergeCell ref="A38:L38"/>
    <mergeCell ref="A39:L39"/>
    <mergeCell ref="A34:L34"/>
    <mergeCell ref="A37:L37"/>
    <mergeCell ref="A24:L24"/>
    <mergeCell ref="A25:L25"/>
    <mergeCell ref="A26:L26"/>
    <mergeCell ref="I1:L1"/>
    <mergeCell ref="A4:L6"/>
    <mergeCell ref="A7:L7"/>
    <mergeCell ref="I9:J9"/>
    <mergeCell ref="A11:J11"/>
    <mergeCell ref="A42:L42"/>
    <mergeCell ref="A41:L41"/>
    <mergeCell ref="A53:L53"/>
    <mergeCell ref="A54:L54"/>
    <mergeCell ref="A56:L56"/>
    <mergeCell ref="A44:L44"/>
    <mergeCell ref="A45:L45"/>
    <mergeCell ref="A46:L46"/>
    <mergeCell ref="A47:L47"/>
    <mergeCell ref="A43:L43"/>
    <mergeCell ref="A57:L57"/>
    <mergeCell ref="A48:L48"/>
    <mergeCell ref="A49:L49"/>
    <mergeCell ref="A50:L50"/>
    <mergeCell ref="A51:L51"/>
    <mergeCell ref="A52:L52"/>
  </mergeCells>
  <pageMargins left="0.31496062992125984" right="0.11811023622047245" top="0.35433070866141736" bottom="0.35433070866141736" header="0" footer="0"/>
  <pageSetup paperSize="9" scale="6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zoomScale="60" workbookViewId="0">
      <selection activeCell="A2" sqref="A2:L2"/>
    </sheetView>
  </sheetViews>
  <sheetFormatPr defaultRowHeight="15"/>
  <cols>
    <col min="8" max="8" width="89.5703125" customWidth="1"/>
    <col min="12" max="12" width="15.5703125" customWidth="1"/>
  </cols>
  <sheetData>
    <row r="1" spans="1:12" ht="22.5" customHeight="1">
      <c r="J1" s="43" t="s">
        <v>135</v>
      </c>
      <c r="K1" s="44"/>
    </row>
    <row r="2" spans="1:12" ht="18.75" customHeight="1">
      <c r="A2" s="134" t="s">
        <v>197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</row>
    <row r="3" spans="1:12" ht="18.75">
      <c r="A3" s="33"/>
      <c r="B3" s="33"/>
      <c r="C3" s="33"/>
      <c r="D3" s="33"/>
      <c r="E3" s="34"/>
      <c r="F3" s="34"/>
      <c r="G3" s="34"/>
      <c r="H3" s="34"/>
      <c r="I3" s="40"/>
      <c r="J3" s="33"/>
      <c r="K3" s="33"/>
      <c r="L3" s="33"/>
    </row>
    <row r="4" spans="1:12" ht="15" customHeight="1">
      <c r="A4" s="138" t="s">
        <v>1</v>
      </c>
      <c r="B4" s="138"/>
      <c r="C4" s="138"/>
      <c r="D4" s="138"/>
      <c r="E4" s="138"/>
      <c r="F4" s="138"/>
      <c r="G4" s="138"/>
      <c r="H4" s="138"/>
      <c r="I4" s="138" t="s">
        <v>65</v>
      </c>
      <c r="J4" s="138"/>
      <c r="K4" s="138"/>
      <c r="L4" s="138"/>
    </row>
    <row r="5" spans="1:12" ht="27.75" customHeight="1">
      <c r="A5" s="138"/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</row>
    <row r="6" spans="1:12" ht="18.75">
      <c r="A6" s="137" t="s">
        <v>66</v>
      </c>
      <c r="B6" s="137"/>
      <c r="C6" s="137"/>
      <c r="D6" s="137"/>
      <c r="E6" s="137"/>
      <c r="F6" s="137"/>
      <c r="G6" s="137"/>
      <c r="H6" s="137"/>
      <c r="I6" s="136">
        <v>2070070.11</v>
      </c>
      <c r="J6" s="136"/>
      <c r="K6" s="136"/>
      <c r="L6" s="136"/>
    </row>
    <row r="7" spans="1:12" ht="18.75">
      <c r="A7" s="135" t="s">
        <v>67</v>
      </c>
      <c r="B7" s="135"/>
      <c r="C7" s="135"/>
      <c r="D7" s="135"/>
      <c r="E7" s="135"/>
      <c r="F7" s="135"/>
      <c r="G7" s="135"/>
      <c r="H7" s="135"/>
      <c r="I7" s="136"/>
      <c r="J7" s="136"/>
      <c r="K7" s="136"/>
      <c r="L7" s="136"/>
    </row>
    <row r="8" spans="1:12" ht="21.75" customHeight="1">
      <c r="A8" s="135" t="s">
        <v>68</v>
      </c>
      <c r="B8" s="135"/>
      <c r="C8" s="135"/>
      <c r="D8" s="135"/>
      <c r="E8" s="135"/>
      <c r="F8" s="135"/>
      <c r="G8" s="135"/>
      <c r="H8" s="135"/>
      <c r="I8" s="136">
        <v>1400268</v>
      </c>
      <c r="J8" s="136"/>
      <c r="K8" s="136"/>
      <c r="L8" s="136"/>
    </row>
    <row r="9" spans="1:12" ht="18.75">
      <c r="A9" s="135" t="s">
        <v>69</v>
      </c>
      <c r="B9" s="135"/>
      <c r="C9" s="135"/>
      <c r="D9" s="135"/>
      <c r="E9" s="135"/>
      <c r="F9" s="135"/>
      <c r="G9" s="135"/>
      <c r="H9" s="135"/>
      <c r="I9" s="136"/>
      <c r="J9" s="136"/>
      <c r="K9" s="136"/>
      <c r="L9" s="136"/>
    </row>
    <row r="10" spans="1:12" ht="37.5" customHeight="1">
      <c r="A10" s="135" t="s">
        <v>70</v>
      </c>
      <c r="B10" s="135"/>
      <c r="C10" s="135"/>
      <c r="D10" s="135"/>
      <c r="E10" s="135"/>
      <c r="F10" s="135"/>
      <c r="G10" s="135"/>
      <c r="H10" s="135"/>
      <c r="I10" s="136">
        <v>1400268</v>
      </c>
      <c r="J10" s="136"/>
      <c r="K10" s="136"/>
      <c r="L10" s="136"/>
    </row>
    <row r="11" spans="1:12" ht="39" customHeight="1">
      <c r="A11" s="135" t="s">
        <v>71</v>
      </c>
      <c r="B11" s="135"/>
      <c r="C11" s="135"/>
      <c r="D11" s="135"/>
      <c r="E11" s="135"/>
      <c r="F11" s="135"/>
      <c r="G11" s="135"/>
      <c r="H11" s="135"/>
      <c r="I11" s="136"/>
      <c r="J11" s="136"/>
      <c r="K11" s="136"/>
      <c r="L11" s="136"/>
    </row>
    <row r="12" spans="1:12" ht="37.5" customHeight="1">
      <c r="A12" s="135" t="s">
        <v>72</v>
      </c>
      <c r="B12" s="135"/>
      <c r="C12" s="135"/>
      <c r="D12" s="135"/>
      <c r="E12" s="135"/>
      <c r="F12" s="135"/>
      <c r="G12" s="135"/>
      <c r="H12" s="135"/>
      <c r="I12" s="136"/>
      <c r="J12" s="136"/>
      <c r="K12" s="136"/>
      <c r="L12" s="136"/>
    </row>
    <row r="13" spans="1:12" ht="24.75" customHeight="1">
      <c r="A13" s="135" t="s">
        <v>73</v>
      </c>
      <c r="B13" s="135"/>
      <c r="C13" s="135"/>
      <c r="D13" s="135"/>
      <c r="E13" s="135"/>
      <c r="F13" s="135"/>
      <c r="G13" s="135"/>
      <c r="H13" s="135"/>
      <c r="I13" s="136">
        <v>764514.74</v>
      </c>
      <c r="J13" s="136"/>
      <c r="K13" s="136"/>
      <c r="L13" s="136"/>
    </row>
    <row r="14" spans="1:12" ht="23.25" customHeight="1">
      <c r="A14" s="135" t="s">
        <v>74</v>
      </c>
      <c r="B14" s="135"/>
      <c r="C14" s="135"/>
      <c r="D14" s="135"/>
      <c r="E14" s="135"/>
      <c r="F14" s="135"/>
      <c r="G14" s="135"/>
      <c r="H14" s="135"/>
      <c r="I14" s="136">
        <v>669802.11</v>
      </c>
      <c r="J14" s="136"/>
      <c r="K14" s="136"/>
      <c r="L14" s="136"/>
    </row>
    <row r="15" spans="1:12" ht="18.75">
      <c r="A15" s="135" t="s">
        <v>69</v>
      </c>
      <c r="B15" s="135"/>
      <c r="C15" s="135"/>
      <c r="D15" s="135"/>
      <c r="E15" s="135"/>
      <c r="F15" s="135"/>
      <c r="G15" s="135"/>
      <c r="H15" s="135"/>
      <c r="I15" s="136"/>
      <c r="J15" s="136"/>
      <c r="K15" s="136"/>
      <c r="L15" s="136"/>
    </row>
    <row r="16" spans="1:12" ht="22.5" customHeight="1">
      <c r="A16" s="135" t="s">
        <v>75</v>
      </c>
      <c r="B16" s="135"/>
      <c r="C16" s="135"/>
      <c r="D16" s="135"/>
      <c r="E16" s="135"/>
      <c r="F16" s="135"/>
      <c r="G16" s="135"/>
      <c r="H16" s="135"/>
      <c r="I16" s="136">
        <v>317114.09999999998</v>
      </c>
      <c r="J16" s="136"/>
      <c r="K16" s="136"/>
      <c r="L16" s="136"/>
    </row>
    <row r="17" spans="1:12" ht="21" customHeight="1">
      <c r="A17" s="135" t="s">
        <v>76</v>
      </c>
      <c r="B17" s="135"/>
      <c r="C17" s="135"/>
      <c r="D17" s="135"/>
      <c r="E17" s="135"/>
      <c r="F17" s="135"/>
      <c r="G17" s="135"/>
      <c r="H17" s="135"/>
      <c r="I17" s="136">
        <v>75330.960000000006</v>
      </c>
      <c r="J17" s="136"/>
      <c r="K17" s="136"/>
      <c r="L17" s="136"/>
    </row>
    <row r="18" spans="1:12" ht="18.75">
      <c r="A18" s="137" t="s">
        <v>77</v>
      </c>
      <c r="B18" s="137"/>
      <c r="C18" s="137"/>
      <c r="D18" s="137"/>
      <c r="E18" s="137"/>
      <c r="F18" s="137"/>
      <c r="G18" s="137"/>
      <c r="H18" s="137"/>
      <c r="I18" s="136"/>
      <c r="J18" s="136"/>
      <c r="K18" s="136"/>
      <c r="L18" s="136"/>
    </row>
    <row r="19" spans="1:12" ht="18.75">
      <c r="A19" s="135" t="s">
        <v>78</v>
      </c>
      <c r="B19" s="135"/>
      <c r="C19" s="135"/>
      <c r="D19" s="135"/>
      <c r="E19" s="135"/>
      <c r="F19" s="135"/>
      <c r="G19" s="135"/>
      <c r="H19" s="135"/>
      <c r="I19" s="136"/>
      <c r="J19" s="136"/>
      <c r="K19" s="136"/>
      <c r="L19" s="136"/>
    </row>
    <row r="20" spans="1:12" ht="20.25" customHeight="1">
      <c r="A20" s="135" t="s">
        <v>79</v>
      </c>
      <c r="B20" s="135"/>
      <c r="C20" s="135"/>
      <c r="D20" s="135"/>
      <c r="E20" s="135"/>
      <c r="F20" s="135"/>
      <c r="G20" s="135"/>
      <c r="H20" s="135"/>
      <c r="I20" s="136"/>
      <c r="J20" s="136"/>
      <c r="K20" s="136"/>
      <c r="L20" s="136"/>
    </row>
    <row r="21" spans="1:12" ht="21" customHeight="1">
      <c r="A21" s="135" t="s">
        <v>80</v>
      </c>
      <c r="B21" s="135"/>
      <c r="C21" s="135"/>
      <c r="D21" s="135"/>
      <c r="E21" s="135"/>
      <c r="F21" s="135"/>
      <c r="G21" s="135"/>
      <c r="H21" s="135"/>
      <c r="I21" s="136"/>
      <c r="J21" s="136"/>
      <c r="K21" s="136"/>
      <c r="L21" s="136"/>
    </row>
    <row r="22" spans="1:12" ht="18.75">
      <c r="A22" s="135" t="s">
        <v>81</v>
      </c>
      <c r="B22" s="135"/>
      <c r="C22" s="135"/>
      <c r="D22" s="135"/>
      <c r="E22" s="135"/>
      <c r="F22" s="135"/>
      <c r="G22" s="135"/>
      <c r="H22" s="135"/>
      <c r="I22" s="136"/>
      <c r="J22" s="136"/>
      <c r="K22" s="136"/>
      <c r="L22" s="136"/>
    </row>
    <row r="23" spans="1:12" ht="18.75">
      <c r="A23" s="135" t="s">
        <v>82</v>
      </c>
      <c r="B23" s="135"/>
      <c r="C23" s="135"/>
      <c r="D23" s="135"/>
      <c r="E23" s="135"/>
      <c r="F23" s="135"/>
      <c r="G23" s="135"/>
      <c r="H23" s="135"/>
      <c r="I23" s="136"/>
      <c r="J23" s="136"/>
      <c r="K23" s="136"/>
      <c r="L23" s="136"/>
    </row>
    <row r="24" spans="1:12" ht="18.75">
      <c r="A24" s="135" t="s">
        <v>83</v>
      </c>
      <c r="B24" s="135"/>
      <c r="C24" s="135"/>
      <c r="D24" s="135"/>
      <c r="E24" s="135"/>
      <c r="F24" s="135"/>
      <c r="G24" s="135"/>
      <c r="H24" s="135"/>
      <c r="I24" s="136"/>
      <c r="J24" s="136"/>
      <c r="K24" s="136"/>
      <c r="L24" s="136"/>
    </row>
    <row r="25" spans="1:12" ht="18.75">
      <c r="A25" s="135" t="s">
        <v>84</v>
      </c>
      <c r="B25" s="135"/>
      <c r="C25" s="135"/>
      <c r="D25" s="135"/>
      <c r="E25" s="135"/>
      <c r="F25" s="135"/>
      <c r="G25" s="135"/>
      <c r="H25" s="135"/>
      <c r="I25" s="136"/>
      <c r="J25" s="136"/>
      <c r="K25" s="136"/>
      <c r="L25" s="136"/>
    </row>
    <row r="26" spans="1:12" ht="18.75">
      <c r="A26" s="135" t="s">
        <v>85</v>
      </c>
      <c r="B26" s="135"/>
      <c r="C26" s="135"/>
      <c r="D26" s="135"/>
      <c r="E26" s="135"/>
      <c r="F26" s="135"/>
      <c r="G26" s="135"/>
      <c r="H26" s="135"/>
      <c r="I26" s="136"/>
      <c r="J26" s="136"/>
      <c r="K26" s="136"/>
      <c r="L26" s="136"/>
    </row>
    <row r="27" spans="1:12" ht="18.75">
      <c r="A27" s="135" t="s">
        <v>86</v>
      </c>
      <c r="B27" s="135"/>
      <c r="C27" s="135"/>
      <c r="D27" s="135"/>
      <c r="E27" s="135"/>
      <c r="F27" s="135"/>
      <c r="G27" s="135"/>
      <c r="H27" s="135"/>
      <c r="I27" s="136"/>
      <c r="J27" s="136"/>
      <c r="K27" s="136"/>
      <c r="L27" s="136"/>
    </row>
    <row r="28" spans="1:12" ht="18.75">
      <c r="A28" s="135" t="s">
        <v>87</v>
      </c>
      <c r="B28" s="135"/>
      <c r="C28" s="135"/>
      <c r="D28" s="135"/>
      <c r="E28" s="135"/>
      <c r="F28" s="135"/>
      <c r="G28" s="135"/>
      <c r="H28" s="135"/>
      <c r="I28" s="136"/>
      <c r="J28" s="136"/>
      <c r="K28" s="136"/>
      <c r="L28" s="136"/>
    </row>
    <row r="29" spans="1:12" ht="18.75">
      <c r="A29" s="135" t="s">
        <v>88</v>
      </c>
      <c r="B29" s="135"/>
      <c r="C29" s="135"/>
      <c r="D29" s="135"/>
      <c r="E29" s="135"/>
      <c r="F29" s="135"/>
      <c r="G29" s="135"/>
      <c r="H29" s="135"/>
      <c r="I29" s="136"/>
      <c r="J29" s="136"/>
      <c r="K29" s="136"/>
      <c r="L29" s="136"/>
    </row>
    <row r="30" spans="1:12" ht="18.75">
      <c r="A30" s="135" t="s">
        <v>89</v>
      </c>
      <c r="B30" s="135"/>
      <c r="C30" s="135"/>
      <c r="D30" s="135"/>
      <c r="E30" s="135"/>
      <c r="F30" s="135"/>
      <c r="G30" s="135"/>
      <c r="H30" s="135"/>
      <c r="I30" s="136"/>
      <c r="J30" s="136"/>
      <c r="K30" s="136"/>
      <c r="L30" s="136"/>
    </row>
    <row r="31" spans="1:12" ht="18.75">
      <c r="A31" s="135" t="s">
        <v>90</v>
      </c>
      <c r="B31" s="135"/>
      <c r="C31" s="135"/>
      <c r="D31" s="135"/>
      <c r="E31" s="135"/>
      <c r="F31" s="135"/>
      <c r="G31" s="135"/>
      <c r="H31" s="135"/>
      <c r="I31" s="136"/>
      <c r="J31" s="136"/>
      <c r="K31" s="136"/>
      <c r="L31" s="136"/>
    </row>
    <row r="32" spans="1:12" ht="39.75" customHeight="1">
      <c r="A32" s="135" t="s">
        <v>91</v>
      </c>
      <c r="B32" s="135"/>
      <c r="C32" s="135"/>
      <c r="D32" s="135"/>
      <c r="E32" s="135"/>
      <c r="F32" s="135"/>
      <c r="G32" s="135"/>
      <c r="H32" s="135"/>
      <c r="I32" s="136"/>
      <c r="J32" s="136"/>
      <c r="K32" s="136"/>
      <c r="L32" s="136"/>
    </row>
    <row r="33" spans="1:12" ht="18.75">
      <c r="A33" s="135" t="s">
        <v>92</v>
      </c>
      <c r="B33" s="135"/>
      <c r="C33" s="135"/>
      <c r="D33" s="135"/>
      <c r="E33" s="135"/>
      <c r="F33" s="135"/>
      <c r="G33" s="135"/>
      <c r="H33" s="135"/>
      <c r="I33" s="136"/>
      <c r="J33" s="136"/>
      <c r="K33" s="136"/>
      <c r="L33" s="136"/>
    </row>
    <row r="34" spans="1:12" ht="18.75">
      <c r="A34" s="135" t="s">
        <v>93</v>
      </c>
      <c r="B34" s="135"/>
      <c r="C34" s="135"/>
      <c r="D34" s="135"/>
      <c r="E34" s="135"/>
      <c r="F34" s="135"/>
      <c r="G34" s="135"/>
      <c r="H34" s="135"/>
      <c r="I34" s="136"/>
      <c r="J34" s="136"/>
      <c r="K34" s="136"/>
      <c r="L34" s="136"/>
    </row>
    <row r="35" spans="1:12" ht="18.75">
      <c r="A35" s="135" t="s">
        <v>94</v>
      </c>
      <c r="B35" s="135"/>
      <c r="C35" s="135"/>
      <c r="D35" s="135"/>
      <c r="E35" s="135"/>
      <c r="F35" s="135"/>
      <c r="G35" s="135"/>
      <c r="H35" s="135"/>
      <c r="I35" s="136"/>
      <c r="J35" s="136"/>
      <c r="K35" s="136"/>
      <c r="L35" s="136"/>
    </row>
    <row r="36" spans="1:12" ht="18.75">
      <c r="A36" s="135" t="s">
        <v>95</v>
      </c>
      <c r="B36" s="135"/>
      <c r="C36" s="135"/>
      <c r="D36" s="135"/>
      <c r="E36" s="135"/>
      <c r="F36" s="135"/>
      <c r="G36" s="135"/>
      <c r="H36" s="135"/>
      <c r="I36" s="136"/>
      <c r="J36" s="136"/>
      <c r="K36" s="136"/>
      <c r="L36" s="136"/>
    </row>
    <row r="37" spans="1:12" ht="18.75">
      <c r="A37" s="135" t="s">
        <v>96</v>
      </c>
      <c r="B37" s="135"/>
      <c r="C37" s="135"/>
      <c r="D37" s="135"/>
      <c r="E37" s="135"/>
      <c r="F37" s="135"/>
      <c r="G37" s="135"/>
      <c r="H37" s="135"/>
      <c r="I37" s="136"/>
      <c r="J37" s="136"/>
      <c r="K37" s="136"/>
      <c r="L37" s="136"/>
    </row>
    <row r="38" spans="1:12" ht="18.75">
      <c r="A38" s="135" t="s">
        <v>97</v>
      </c>
      <c r="B38" s="135"/>
      <c r="C38" s="135"/>
      <c r="D38" s="135"/>
      <c r="E38" s="135"/>
      <c r="F38" s="135"/>
      <c r="G38" s="135"/>
      <c r="H38" s="135"/>
      <c r="I38" s="136"/>
      <c r="J38" s="136"/>
      <c r="K38" s="136"/>
      <c r="L38" s="136"/>
    </row>
    <row r="39" spans="1:12" ht="18.75">
      <c r="A39" s="135" t="s">
        <v>98</v>
      </c>
      <c r="B39" s="135"/>
      <c r="C39" s="135"/>
      <c r="D39" s="135"/>
      <c r="E39" s="135"/>
      <c r="F39" s="135"/>
      <c r="G39" s="135"/>
      <c r="H39" s="135"/>
      <c r="I39" s="136"/>
      <c r="J39" s="136"/>
      <c r="K39" s="136"/>
      <c r="L39" s="136"/>
    </row>
    <row r="40" spans="1:12" ht="18.75">
      <c r="A40" s="135" t="s">
        <v>99</v>
      </c>
      <c r="B40" s="135"/>
      <c r="C40" s="135"/>
      <c r="D40" s="135"/>
      <c r="E40" s="135"/>
      <c r="F40" s="135"/>
      <c r="G40" s="135"/>
      <c r="H40" s="135"/>
      <c r="I40" s="136"/>
      <c r="J40" s="136"/>
      <c r="K40" s="136"/>
      <c r="L40" s="136"/>
    </row>
    <row r="41" spans="1:12" ht="18.75">
      <c r="A41" s="135" t="s">
        <v>100</v>
      </c>
      <c r="B41" s="135"/>
      <c r="C41" s="135"/>
      <c r="D41" s="135"/>
      <c r="E41" s="135"/>
      <c r="F41" s="135"/>
      <c r="G41" s="135"/>
      <c r="H41" s="135"/>
      <c r="I41" s="136"/>
      <c r="J41" s="136"/>
      <c r="K41" s="136"/>
      <c r="L41" s="136"/>
    </row>
    <row r="42" spans="1:12" ht="18.75">
      <c r="A42" s="135" t="s">
        <v>101</v>
      </c>
      <c r="B42" s="135"/>
      <c r="C42" s="135"/>
      <c r="D42" s="135"/>
      <c r="E42" s="135"/>
      <c r="F42" s="135"/>
      <c r="G42" s="135"/>
      <c r="H42" s="135"/>
      <c r="I42" s="136"/>
      <c r="J42" s="136"/>
      <c r="K42" s="136"/>
      <c r="L42" s="136"/>
    </row>
    <row r="43" spans="1:12" ht="18.75">
      <c r="A43" s="135" t="s">
        <v>102</v>
      </c>
      <c r="B43" s="135"/>
      <c r="C43" s="135"/>
      <c r="D43" s="135"/>
      <c r="E43" s="135"/>
      <c r="F43" s="135"/>
      <c r="G43" s="135"/>
      <c r="H43" s="135"/>
      <c r="I43" s="136"/>
      <c r="J43" s="136"/>
      <c r="K43" s="136"/>
      <c r="L43" s="136"/>
    </row>
    <row r="44" spans="1:12" ht="18.75">
      <c r="A44" s="137" t="s">
        <v>103</v>
      </c>
      <c r="B44" s="137"/>
      <c r="C44" s="137"/>
      <c r="D44" s="137"/>
      <c r="E44" s="137"/>
      <c r="F44" s="137"/>
      <c r="G44" s="137"/>
      <c r="H44" s="137"/>
      <c r="I44" s="136"/>
      <c r="J44" s="136"/>
      <c r="K44" s="136"/>
      <c r="L44" s="136"/>
    </row>
    <row r="45" spans="1:12" ht="18.75">
      <c r="A45" s="135" t="s">
        <v>78</v>
      </c>
      <c r="B45" s="135"/>
      <c r="C45" s="135"/>
      <c r="D45" s="135"/>
      <c r="E45" s="135"/>
      <c r="F45" s="135"/>
      <c r="G45" s="135"/>
      <c r="H45" s="135"/>
      <c r="I45" s="136"/>
      <c r="J45" s="136"/>
      <c r="K45" s="136"/>
      <c r="L45" s="136"/>
    </row>
    <row r="46" spans="1:12" ht="18.75">
      <c r="A46" s="135" t="s">
        <v>104</v>
      </c>
      <c r="B46" s="135"/>
      <c r="C46" s="135"/>
      <c r="D46" s="135"/>
      <c r="E46" s="135"/>
      <c r="F46" s="135"/>
      <c r="G46" s="135"/>
      <c r="H46" s="135"/>
      <c r="I46" s="136"/>
      <c r="J46" s="136"/>
      <c r="K46" s="136"/>
      <c r="L46" s="136"/>
    </row>
    <row r="47" spans="1:12" ht="19.5" customHeight="1">
      <c r="A47" s="135" t="s">
        <v>105</v>
      </c>
      <c r="B47" s="135"/>
      <c r="C47" s="135"/>
      <c r="D47" s="135"/>
      <c r="E47" s="135"/>
      <c r="F47" s="135"/>
      <c r="G47" s="135"/>
      <c r="H47" s="135"/>
      <c r="I47" s="136"/>
      <c r="J47" s="136"/>
      <c r="K47" s="136"/>
      <c r="L47" s="136"/>
    </row>
    <row r="48" spans="1:12" ht="18.75">
      <c r="A48" s="135" t="s">
        <v>92</v>
      </c>
      <c r="B48" s="135"/>
      <c r="C48" s="135"/>
      <c r="D48" s="135"/>
      <c r="E48" s="135"/>
      <c r="F48" s="135"/>
      <c r="G48" s="135"/>
      <c r="H48" s="135"/>
      <c r="I48" s="136"/>
      <c r="J48" s="136"/>
      <c r="K48" s="136"/>
      <c r="L48" s="136"/>
    </row>
    <row r="49" spans="1:12" ht="18.75">
      <c r="A49" s="135" t="s">
        <v>106</v>
      </c>
      <c r="B49" s="135"/>
      <c r="C49" s="135"/>
      <c r="D49" s="135"/>
      <c r="E49" s="135"/>
      <c r="F49" s="135"/>
      <c r="G49" s="135"/>
      <c r="H49" s="135"/>
      <c r="I49" s="136"/>
      <c r="J49" s="136"/>
      <c r="K49" s="136"/>
      <c r="L49" s="136"/>
    </row>
    <row r="50" spans="1:12" ht="18.75">
      <c r="A50" s="135" t="s">
        <v>107</v>
      </c>
      <c r="B50" s="135"/>
      <c r="C50" s="135"/>
      <c r="D50" s="135"/>
      <c r="E50" s="135"/>
      <c r="F50" s="135"/>
      <c r="G50" s="135"/>
      <c r="H50" s="135"/>
      <c r="I50" s="136"/>
      <c r="J50" s="136"/>
      <c r="K50" s="136"/>
      <c r="L50" s="136"/>
    </row>
    <row r="51" spans="1:12" ht="18.75">
      <c r="A51" s="135" t="s">
        <v>108</v>
      </c>
      <c r="B51" s="135"/>
      <c r="C51" s="135"/>
      <c r="D51" s="135"/>
      <c r="E51" s="135"/>
      <c r="F51" s="135"/>
      <c r="G51" s="135"/>
      <c r="H51" s="135"/>
      <c r="I51" s="136"/>
      <c r="J51" s="136"/>
      <c r="K51" s="136"/>
      <c r="L51" s="136"/>
    </row>
    <row r="52" spans="1:12" ht="18.75">
      <c r="A52" s="135" t="s">
        <v>109</v>
      </c>
      <c r="B52" s="135"/>
      <c r="C52" s="135"/>
      <c r="D52" s="135"/>
      <c r="E52" s="135"/>
      <c r="F52" s="135"/>
      <c r="G52" s="135"/>
      <c r="H52" s="135"/>
      <c r="I52" s="136"/>
      <c r="J52" s="136"/>
      <c r="K52" s="136"/>
      <c r="L52" s="136"/>
    </row>
    <row r="53" spans="1:12" ht="18.75">
      <c r="A53" s="135" t="s">
        <v>110</v>
      </c>
      <c r="B53" s="135"/>
      <c r="C53" s="135"/>
      <c r="D53" s="135"/>
      <c r="E53" s="135"/>
      <c r="F53" s="135"/>
      <c r="G53" s="135"/>
      <c r="H53" s="135"/>
      <c r="I53" s="136"/>
      <c r="J53" s="136"/>
      <c r="K53" s="136"/>
      <c r="L53" s="136"/>
    </row>
    <row r="54" spans="1:12" ht="18.75">
      <c r="A54" s="135" t="s">
        <v>111</v>
      </c>
      <c r="B54" s="135"/>
      <c r="C54" s="135"/>
      <c r="D54" s="135"/>
      <c r="E54" s="135"/>
      <c r="F54" s="135"/>
      <c r="G54" s="135"/>
      <c r="H54" s="135"/>
      <c r="I54" s="136"/>
      <c r="J54" s="136"/>
      <c r="K54" s="136"/>
      <c r="L54" s="136"/>
    </row>
    <row r="55" spans="1:12" ht="18.75">
      <c r="A55" s="135" t="s">
        <v>112</v>
      </c>
      <c r="B55" s="135"/>
      <c r="C55" s="135"/>
      <c r="D55" s="135"/>
      <c r="E55" s="135"/>
      <c r="F55" s="135"/>
      <c r="G55" s="135"/>
      <c r="H55" s="135"/>
      <c r="I55" s="136"/>
      <c r="J55" s="136"/>
      <c r="K55" s="136"/>
      <c r="L55" s="136"/>
    </row>
    <row r="56" spans="1:12" ht="18.75">
      <c r="A56" s="135" t="s">
        <v>113</v>
      </c>
      <c r="B56" s="135"/>
      <c r="C56" s="135"/>
      <c r="D56" s="135"/>
      <c r="E56" s="135"/>
      <c r="F56" s="135"/>
      <c r="G56" s="135"/>
      <c r="H56" s="135"/>
      <c r="I56" s="136"/>
      <c r="J56" s="136"/>
      <c r="K56" s="136"/>
      <c r="L56" s="136"/>
    </row>
    <row r="57" spans="1:12" ht="18.75">
      <c r="A57" s="135" t="s">
        <v>114</v>
      </c>
      <c r="B57" s="135"/>
      <c r="C57" s="135"/>
      <c r="D57" s="135"/>
      <c r="E57" s="135"/>
      <c r="F57" s="135"/>
      <c r="G57" s="135"/>
      <c r="H57" s="135"/>
      <c r="I57" s="136"/>
      <c r="J57" s="136"/>
      <c r="K57" s="136"/>
      <c r="L57" s="136"/>
    </row>
    <row r="58" spans="1:12" ht="18.75">
      <c r="A58" s="135" t="s">
        <v>115</v>
      </c>
      <c r="B58" s="135"/>
      <c r="C58" s="135"/>
      <c r="D58" s="135"/>
      <c r="E58" s="135"/>
      <c r="F58" s="135"/>
      <c r="G58" s="135"/>
      <c r="H58" s="135"/>
      <c r="I58" s="136"/>
      <c r="J58" s="136"/>
      <c r="K58" s="136"/>
      <c r="L58" s="136"/>
    </row>
    <row r="59" spans="1:12" ht="18.75">
      <c r="A59" s="135" t="s">
        <v>116</v>
      </c>
      <c r="B59" s="135"/>
      <c r="C59" s="135"/>
      <c r="D59" s="135"/>
      <c r="E59" s="135"/>
      <c r="F59" s="135"/>
      <c r="G59" s="135"/>
      <c r="H59" s="135"/>
      <c r="I59" s="136"/>
      <c r="J59" s="136"/>
      <c r="K59" s="136"/>
      <c r="L59" s="136"/>
    </row>
    <row r="60" spans="1:12" ht="18.75">
      <c r="A60" s="135" t="s">
        <v>117</v>
      </c>
      <c r="B60" s="135"/>
      <c r="C60" s="135"/>
      <c r="D60" s="135"/>
      <c r="E60" s="135"/>
      <c r="F60" s="135"/>
      <c r="G60" s="135"/>
      <c r="H60" s="135"/>
      <c r="I60" s="136"/>
      <c r="J60" s="136"/>
      <c r="K60" s="136"/>
      <c r="L60" s="136"/>
    </row>
    <row r="61" spans="1:12" ht="18.75">
      <c r="A61" s="135" t="s">
        <v>118</v>
      </c>
      <c r="B61" s="135"/>
      <c r="C61" s="135"/>
      <c r="D61" s="135"/>
      <c r="E61" s="135"/>
      <c r="F61" s="135"/>
      <c r="G61" s="135"/>
      <c r="H61" s="135"/>
      <c r="I61" s="136"/>
      <c r="J61" s="136"/>
      <c r="K61" s="136"/>
      <c r="L61" s="136"/>
    </row>
    <row r="62" spans="1:12" ht="42" customHeight="1">
      <c r="A62" s="135" t="s">
        <v>119</v>
      </c>
      <c r="B62" s="135"/>
      <c r="C62" s="135"/>
      <c r="D62" s="135"/>
      <c r="E62" s="135"/>
      <c r="F62" s="135"/>
      <c r="G62" s="135"/>
      <c r="H62" s="135"/>
      <c r="I62" s="136"/>
      <c r="J62" s="136"/>
      <c r="K62" s="136"/>
      <c r="L62" s="136"/>
    </row>
    <row r="63" spans="1:12" ht="18.75">
      <c r="A63" s="135" t="s">
        <v>92</v>
      </c>
      <c r="B63" s="135"/>
      <c r="C63" s="135"/>
      <c r="D63" s="135"/>
      <c r="E63" s="135"/>
      <c r="F63" s="135"/>
      <c r="G63" s="135"/>
      <c r="H63" s="135"/>
      <c r="I63" s="136"/>
      <c r="J63" s="136"/>
      <c r="K63" s="136"/>
      <c r="L63" s="136"/>
    </row>
    <row r="64" spans="1:12" ht="18.75">
      <c r="A64" s="135" t="s">
        <v>120</v>
      </c>
      <c r="B64" s="135"/>
      <c r="C64" s="135"/>
      <c r="D64" s="135"/>
      <c r="E64" s="135"/>
      <c r="F64" s="135"/>
      <c r="G64" s="135"/>
      <c r="H64" s="135"/>
      <c r="I64" s="136"/>
      <c r="J64" s="136"/>
      <c r="K64" s="136"/>
      <c r="L64" s="136"/>
    </row>
    <row r="65" spans="1:12" ht="18.75">
      <c r="A65" s="135" t="s">
        <v>121</v>
      </c>
      <c r="B65" s="135"/>
      <c r="C65" s="135"/>
      <c r="D65" s="135"/>
      <c r="E65" s="135"/>
      <c r="F65" s="135"/>
      <c r="G65" s="135"/>
      <c r="H65" s="135"/>
      <c r="I65" s="136"/>
      <c r="J65" s="136"/>
      <c r="K65" s="136"/>
      <c r="L65" s="136"/>
    </row>
    <row r="66" spans="1:12" ht="18.75">
      <c r="A66" s="135" t="s">
        <v>122</v>
      </c>
      <c r="B66" s="135"/>
      <c r="C66" s="135"/>
      <c r="D66" s="135"/>
      <c r="E66" s="135"/>
      <c r="F66" s="135"/>
      <c r="G66" s="135"/>
      <c r="H66" s="135"/>
      <c r="I66" s="136"/>
      <c r="J66" s="136"/>
      <c r="K66" s="136"/>
      <c r="L66" s="136"/>
    </row>
    <row r="67" spans="1:12" ht="18.75">
      <c r="A67" s="135" t="s">
        <v>123</v>
      </c>
      <c r="B67" s="135"/>
      <c r="C67" s="135"/>
      <c r="D67" s="135"/>
      <c r="E67" s="135"/>
      <c r="F67" s="135"/>
      <c r="G67" s="135"/>
      <c r="H67" s="135"/>
      <c r="I67" s="136"/>
      <c r="J67" s="136"/>
      <c r="K67" s="136"/>
      <c r="L67" s="136"/>
    </row>
    <row r="68" spans="1:12" ht="18.75">
      <c r="A68" s="135" t="s">
        <v>124</v>
      </c>
      <c r="B68" s="135"/>
      <c r="C68" s="135"/>
      <c r="D68" s="135"/>
      <c r="E68" s="135"/>
      <c r="F68" s="135"/>
      <c r="G68" s="135"/>
      <c r="H68" s="135"/>
      <c r="I68" s="136"/>
      <c r="J68" s="136"/>
      <c r="K68" s="136"/>
      <c r="L68" s="136"/>
    </row>
    <row r="69" spans="1:12" ht="18.75">
      <c r="A69" s="135" t="s">
        <v>125</v>
      </c>
      <c r="B69" s="135"/>
      <c r="C69" s="135"/>
      <c r="D69" s="135"/>
      <c r="E69" s="135"/>
      <c r="F69" s="135"/>
      <c r="G69" s="135"/>
      <c r="H69" s="135"/>
      <c r="I69" s="136"/>
      <c r="J69" s="136"/>
      <c r="K69" s="136"/>
      <c r="L69" s="136"/>
    </row>
    <row r="70" spans="1:12" ht="18.75">
      <c r="A70" s="135" t="s">
        <v>126</v>
      </c>
      <c r="B70" s="135"/>
      <c r="C70" s="135"/>
      <c r="D70" s="135"/>
      <c r="E70" s="135"/>
      <c r="F70" s="135"/>
      <c r="G70" s="135"/>
      <c r="H70" s="135"/>
      <c r="I70" s="136"/>
      <c r="J70" s="136"/>
      <c r="K70" s="136"/>
      <c r="L70" s="136"/>
    </row>
    <row r="71" spans="1:12" ht="18.75">
      <c r="A71" s="135" t="s">
        <v>127</v>
      </c>
      <c r="B71" s="135"/>
      <c r="C71" s="135"/>
      <c r="D71" s="135"/>
      <c r="E71" s="135"/>
      <c r="F71" s="135"/>
      <c r="G71" s="135"/>
      <c r="H71" s="135"/>
      <c r="I71" s="136"/>
      <c r="J71" s="136"/>
      <c r="K71" s="136"/>
      <c r="L71" s="136"/>
    </row>
    <row r="72" spans="1:12" ht="18.75">
      <c r="A72" s="135" t="s">
        <v>128</v>
      </c>
      <c r="B72" s="135"/>
      <c r="C72" s="135"/>
      <c r="D72" s="135"/>
      <c r="E72" s="135"/>
      <c r="F72" s="135"/>
      <c r="G72" s="135"/>
      <c r="H72" s="135"/>
      <c r="I72" s="136"/>
      <c r="J72" s="136"/>
      <c r="K72" s="136"/>
      <c r="L72" s="136"/>
    </row>
    <row r="73" spans="1:12" ht="18.75">
      <c r="A73" s="135" t="s">
        <v>129</v>
      </c>
      <c r="B73" s="135"/>
      <c r="C73" s="135"/>
      <c r="D73" s="135"/>
      <c r="E73" s="135"/>
      <c r="F73" s="135"/>
      <c r="G73" s="135"/>
      <c r="H73" s="135"/>
      <c r="I73" s="136"/>
      <c r="J73" s="136"/>
      <c r="K73" s="136"/>
      <c r="L73" s="136"/>
    </row>
    <row r="74" spans="1:12" ht="18.75">
      <c r="A74" s="135" t="s">
        <v>130</v>
      </c>
      <c r="B74" s="135"/>
      <c r="C74" s="135"/>
      <c r="D74" s="135"/>
      <c r="E74" s="135"/>
      <c r="F74" s="135"/>
      <c r="G74" s="135"/>
      <c r="H74" s="135"/>
      <c r="I74" s="136"/>
      <c r="J74" s="136"/>
      <c r="K74" s="136"/>
      <c r="L74" s="136"/>
    </row>
    <row r="75" spans="1:12" ht="18.75">
      <c r="A75" s="135" t="s">
        <v>131</v>
      </c>
      <c r="B75" s="135"/>
      <c r="C75" s="135"/>
      <c r="D75" s="135"/>
      <c r="E75" s="135"/>
      <c r="F75" s="135"/>
      <c r="G75" s="135"/>
      <c r="H75" s="135"/>
      <c r="I75" s="136"/>
      <c r="J75" s="136"/>
      <c r="K75" s="136"/>
      <c r="L75" s="136"/>
    </row>
    <row r="76" spans="1:12" ht="18.75">
      <c r="A76" s="135" t="s">
        <v>132</v>
      </c>
      <c r="B76" s="135"/>
      <c r="C76" s="135"/>
      <c r="D76" s="135"/>
      <c r="E76" s="135"/>
      <c r="F76" s="135"/>
      <c r="G76" s="135"/>
      <c r="H76" s="135"/>
      <c r="I76" s="136"/>
      <c r="J76" s="136"/>
      <c r="K76" s="136"/>
      <c r="L76" s="136"/>
    </row>
  </sheetData>
  <mergeCells count="145">
    <mergeCell ref="A2:L2"/>
    <mergeCell ref="A4:H5"/>
    <mergeCell ref="I4:L5"/>
    <mergeCell ref="A6:H6"/>
    <mergeCell ref="I6:L6"/>
    <mergeCell ref="A10:H10"/>
    <mergeCell ref="I10:L10"/>
    <mergeCell ref="A11:H11"/>
    <mergeCell ref="I11:L11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</mergeCells>
  <pageMargins left="0.51181102362204722" right="0.51181102362204722" top="0.55118110236220474" bottom="0.55118110236220474" header="0" footer="0"/>
  <pageSetup paperSize="9" scale="67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98"/>
  <sheetViews>
    <sheetView view="pageBreakPreview" topLeftCell="A2" zoomScale="65" zoomScaleNormal="76" zoomScaleSheetLayoutView="65" workbookViewId="0">
      <selection activeCell="F8" sqref="F8:G8"/>
    </sheetView>
  </sheetViews>
  <sheetFormatPr defaultColWidth="9.140625" defaultRowHeight="15"/>
  <cols>
    <col min="1" max="1" width="48.28515625" style="1" customWidth="1"/>
    <col min="2" max="2" width="8" style="1" customWidth="1"/>
    <col min="3" max="3" width="8.140625" style="1" customWidth="1"/>
    <col min="4" max="4" width="12.7109375" style="1" hidden="1" customWidth="1"/>
    <col min="5" max="5" width="14.85546875" style="1" customWidth="1"/>
    <col min="6" max="6" width="17.140625" style="1" customWidth="1"/>
    <col min="7" max="7" width="18" style="1" customWidth="1"/>
    <col min="8" max="8" width="16.85546875" style="1" customWidth="1"/>
    <col min="9" max="9" width="14.85546875" style="1" customWidth="1"/>
    <col min="10" max="10" width="14.7109375" style="1" customWidth="1"/>
    <col min="11" max="11" width="16.85546875" style="1" customWidth="1"/>
    <col min="12" max="12" width="15.7109375" style="1" customWidth="1"/>
    <col min="13" max="13" width="16.28515625" style="1" customWidth="1"/>
    <col min="14" max="14" width="15.85546875" style="1" customWidth="1"/>
    <col min="15" max="15" width="16.5703125" style="1" customWidth="1"/>
    <col min="16" max="16" width="16" style="1" customWidth="1"/>
    <col min="17" max="17" width="13.28515625" style="1" bestFit="1" customWidth="1"/>
    <col min="18" max="16384" width="9.140625" style="1"/>
  </cols>
  <sheetData>
    <row r="1" spans="1:16" ht="22.5" customHeight="1">
      <c r="A1" s="15" t="s">
        <v>180</v>
      </c>
      <c r="O1" s="1" t="s">
        <v>134</v>
      </c>
    </row>
    <row r="2" spans="1:16" ht="19.5" customHeight="1">
      <c r="A2" s="15" t="s">
        <v>195</v>
      </c>
      <c r="B2" s="15"/>
      <c r="C2" s="15"/>
      <c r="D2" s="15"/>
      <c r="E2" s="15"/>
      <c r="F2" s="15"/>
    </row>
    <row r="3" spans="1:16" ht="13.5" customHeight="1">
      <c r="A3" s="15"/>
      <c r="B3" s="15"/>
      <c r="C3" s="15"/>
      <c r="D3" s="15"/>
      <c r="E3" s="15"/>
      <c r="F3" s="15"/>
    </row>
    <row r="4" spans="1:16" ht="38.25" customHeight="1">
      <c r="A4" s="145" t="s">
        <v>1</v>
      </c>
      <c r="B4" s="145" t="s">
        <v>22</v>
      </c>
      <c r="C4" s="145" t="s">
        <v>2</v>
      </c>
      <c r="D4" s="145" t="s">
        <v>28</v>
      </c>
      <c r="E4" s="142">
        <v>2017</v>
      </c>
      <c r="F4" s="143"/>
      <c r="G4" s="143"/>
      <c r="H4" s="144"/>
      <c r="I4" s="139" t="s">
        <v>146</v>
      </c>
      <c r="J4" s="140"/>
      <c r="K4" s="140"/>
      <c r="L4" s="141"/>
      <c r="M4" s="139" t="s">
        <v>147</v>
      </c>
      <c r="N4" s="140"/>
      <c r="O4" s="140"/>
      <c r="P4" s="141"/>
    </row>
    <row r="5" spans="1:16" ht="163.5" customHeight="1">
      <c r="A5" s="146"/>
      <c r="B5" s="146"/>
      <c r="C5" s="146"/>
      <c r="D5" s="146"/>
      <c r="E5" s="97" t="s">
        <v>3</v>
      </c>
      <c r="F5" s="97" t="s">
        <v>4</v>
      </c>
      <c r="G5" s="97" t="s">
        <v>27</v>
      </c>
      <c r="H5" s="97" t="s">
        <v>5</v>
      </c>
      <c r="I5" s="97" t="s">
        <v>3</v>
      </c>
      <c r="J5" s="97" t="s">
        <v>4</v>
      </c>
      <c r="K5" s="97" t="s">
        <v>27</v>
      </c>
      <c r="L5" s="97" t="s">
        <v>5</v>
      </c>
      <c r="M5" s="97" t="s">
        <v>3</v>
      </c>
      <c r="N5" s="97" t="s">
        <v>4</v>
      </c>
      <c r="O5" s="97" t="s">
        <v>27</v>
      </c>
      <c r="P5" s="97" t="s">
        <v>5</v>
      </c>
    </row>
    <row r="6" spans="1:16" ht="25.5" customHeight="1">
      <c r="A6" s="87" t="s">
        <v>149</v>
      </c>
      <c r="B6" s="88">
        <v>100</v>
      </c>
      <c r="C6" s="89"/>
      <c r="D6" s="89"/>
      <c r="E6" s="111">
        <f>F6+G6+H6</f>
        <v>15861503.140000001</v>
      </c>
      <c r="F6" s="111">
        <f t="shared" ref="F6:G6" si="0">F7+F8+F9+F10+F11+F12+F13</f>
        <v>14906883.060000001</v>
      </c>
      <c r="G6" s="111">
        <f t="shared" si="0"/>
        <v>211320.08</v>
      </c>
      <c r="H6" s="111">
        <f>H7+H8+H9+H10+H11+H12+H13</f>
        <v>743300</v>
      </c>
      <c r="I6" s="111">
        <f>J6+K6+L6</f>
        <v>15141383.060000001</v>
      </c>
      <c r="J6" s="90">
        <f t="shared" ref="J6:K6" si="1">J7+J8+J9+J10+J11+J12+J13</f>
        <v>14906883.060000001</v>
      </c>
      <c r="K6" s="90">
        <f t="shared" si="1"/>
        <v>0</v>
      </c>
      <c r="L6" s="90">
        <f>L7+L8+L9+L10+L11+L12+L13</f>
        <v>234500</v>
      </c>
      <c r="M6" s="90">
        <f>N6+O6+P6</f>
        <v>15141383.060000001</v>
      </c>
      <c r="N6" s="90">
        <f t="shared" ref="N6:O6" si="2">N7+N8+N9+N10+N11+N12+N13</f>
        <v>14906883.060000001</v>
      </c>
      <c r="O6" s="90">
        <f t="shared" si="2"/>
        <v>0</v>
      </c>
      <c r="P6" s="90">
        <f>P7+P8+P9+P10+P11+P12+P13</f>
        <v>234500</v>
      </c>
    </row>
    <row r="7" spans="1:16" ht="18.75" customHeight="1">
      <c r="A7" s="50" t="s">
        <v>150</v>
      </c>
      <c r="B7" s="51">
        <v>110</v>
      </c>
      <c r="C7" s="98"/>
      <c r="D7" s="98"/>
      <c r="E7" s="111">
        <f t="shared" ref="E7:E70" si="3">F7+G7+H7</f>
        <v>0</v>
      </c>
      <c r="F7" s="112"/>
      <c r="G7" s="112"/>
      <c r="H7" s="112"/>
      <c r="I7" s="111">
        <f t="shared" ref="I7:I70" si="4">J7+K7+L7</f>
        <v>0</v>
      </c>
      <c r="J7" s="97"/>
      <c r="K7" s="97"/>
      <c r="L7" s="97"/>
      <c r="M7" s="90">
        <f t="shared" ref="M7:M70" si="5">N7+O7+P7</f>
        <v>0</v>
      </c>
      <c r="N7" s="97"/>
      <c r="O7" s="97"/>
      <c r="P7" s="97"/>
    </row>
    <row r="8" spans="1:16" ht="17.25" customHeight="1">
      <c r="A8" s="50" t="s">
        <v>151</v>
      </c>
      <c r="B8" s="51">
        <v>120</v>
      </c>
      <c r="C8" s="98"/>
      <c r="D8" s="98"/>
      <c r="E8" s="111">
        <f t="shared" si="3"/>
        <v>15607103.140000001</v>
      </c>
      <c r="F8" s="81">
        <f>F14-F93+F97</f>
        <v>14906883.060000001</v>
      </c>
      <c r="G8" s="81">
        <f t="shared" ref="G8:H8" si="6">G14-G93+G97</f>
        <v>211320.08</v>
      </c>
      <c r="H8" s="81">
        <f t="shared" si="6"/>
        <v>488900.00000000006</v>
      </c>
      <c r="I8" s="111">
        <f t="shared" si="4"/>
        <v>15141383.060000001</v>
      </c>
      <c r="J8" s="53">
        <v>14906883.060000001</v>
      </c>
      <c r="K8" s="53"/>
      <c r="L8" s="53">
        <v>234500</v>
      </c>
      <c r="M8" s="90">
        <f t="shared" si="5"/>
        <v>15141383.060000001</v>
      </c>
      <c r="N8" s="53">
        <v>14906883.060000001</v>
      </c>
      <c r="O8" s="53"/>
      <c r="P8" s="53">
        <v>234500</v>
      </c>
    </row>
    <row r="9" spans="1:16" ht="33" customHeight="1">
      <c r="A9" s="50" t="s">
        <v>152</v>
      </c>
      <c r="B9" s="51">
        <v>130</v>
      </c>
      <c r="C9" s="98"/>
      <c r="D9" s="98"/>
      <c r="E9" s="111">
        <f t="shared" si="3"/>
        <v>0</v>
      </c>
      <c r="F9" s="81"/>
      <c r="G9" s="81"/>
      <c r="H9" s="81"/>
      <c r="I9" s="111">
        <f t="shared" si="4"/>
        <v>0</v>
      </c>
      <c r="J9" s="53"/>
      <c r="K9" s="53"/>
      <c r="L9" s="53"/>
      <c r="M9" s="90">
        <f t="shared" si="5"/>
        <v>0</v>
      </c>
      <c r="N9" s="53"/>
      <c r="O9" s="53"/>
      <c r="P9" s="53"/>
    </row>
    <row r="10" spans="1:16" ht="66" hidden="1" customHeight="1">
      <c r="A10" s="50" t="s">
        <v>153</v>
      </c>
      <c r="B10" s="51">
        <v>140</v>
      </c>
      <c r="C10" s="98"/>
      <c r="D10" s="98"/>
      <c r="E10" s="111">
        <f t="shared" si="3"/>
        <v>0</v>
      </c>
      <c r="F10" s="81"/>
      <c r="G10" s="81"/>
      <c r="H10" s="81"/>
      <c r="I10" s="111">
        <f t="shared" si="4"/>
        <v>0</v>
      </c>
      <c r="J10" s="53"/>
      <c r="K10" s="53"/>
      <c r="L10" s="53"/>
      <c r="M10" s="90">
        <f t="shared" si="5"/>
        <v>0</v>
      </c>
      <c r="N10" s="53"/>
      <c r="O10" s="53"/>
      <c r="P10" s="53"/>
    </row>
    <row r="11" spans="1:16" ht="18" customHeight="1">
      <c r="A11" s="50" t="s">
        <v>154</v>
      </c>
      <c r="B11" s="51">
        <v>150</v>
      </c>
      <c r="C11" s="98"/>
      <c r="D11" s="98"/>
      <c r="E11" s="111">
        <f t="shared" si="3"/>
        <v>0</v>
      </c>
      <c r="F11" s="81"/>
      <c r="G11" s="81"/>
      <c r="H11" s="81"/>
      <c r="I11" s="111">
        <f t="shared" si="4"/>
        <v>0</v>
      </c>
      <c r="J11" s="53"/>
      <c r="K11" s="53"/>
      <c r="L11" s="53"/>
      <c r="M11" s="90">
        <f t="shared" si="5"/>
        <v>0</v>
      </c>
      <c r="N11" s="53"/>
      <c r="O11" s="53"/>
      <c r="P11" s="53"/>
    </row>
    <row r="12" spans="1:16" ht="31.5" customHeight="1">
      <c r="A12" s="50" t="s">
        <v>196</v>
      </c>
      <c r="B12" s="51">
        <v>160</v>
      </c>
      <c r="C12" s="98"/>
      <c r="D12" s="98"/>
      <c r="E12" s="111">
        <f t="shared" si="3"/>
        <v>254400</v>
      </c>
      <c r="F12" s="81"/>
      <c r="G12" s="81"/>
      <c r="H12" s="81">
        <v>254400</v>
      </c>
      <c r="I12" s="111">
        <f t="shared" si="4"/>
        <v>0</v>
      </c>
      <c r="J12" s="53"/>
      <c r="K12" s="53"/>
      <c r="L12" s="53"/>
      <c r="M12" s="90">
        <f t="shared" si="5"/>
        <v>0</v>
      </c>
      <c r="N12" s="53"/>
      <c r="O12" s="53"/>
      <c r="P12" s="53"/>
    </row>
    <row r="13" spans="1:16" ht="19.5" customHeight="1">
      <c r="A13" s="50" t="s">
        <v>155</v>
      </c>
      <c r="B13" s="51">
        <v>180</v>
      </c>
      <c r="C13" s="98"/>
      <c r="D13" s="98"/>
      <c r="E13" s="111">
        <f t="shared" si="3"/>
        <v>0</v>
      </c>
      <c r="F13" s="81"/>
      <c r="G13" s="81"/>
      <c r="H13" s="81"/>
      <c r="I13" s="111">
        <f t="shared" si="4"/>
        <v>0</v>
      </c>
      <c r="J13" s="53"/>
      <c r="K13" s="53"/>
      <c r="L13" s="53"/>
      <c r="M13" s="90">
        <f t="shared" si="5"/>
        <v>0</v>
      </c>
      <c r="N13" s="53"/>
      <c r="O13" s="53"/>
      <c r="P13" s="53"/>
    </row>
    <row r="14" spans="1:16" ht="14.25" customHeight="1">
      <c r="A14" s="12" t="s">
        <v>6</v>
      </c>
      <c r="B14" s="5">
        <v>200</v>
      </c>
      <c r="C14" s="8"/>
      <c r="D14" s="8"/>
      <c r="E14" s="111">
        <f t="shared" si="3"/>
        <v>16189171.010000002</v>
      </c>
      <c r="F14" s="82">
        <f>F15+F29+F38+F45+F43</f>
        <v>15102765.380000001</v>
      </c>
      <c r="G14" s="82">
        <f t="shared" ref="G14:P14" si="7">G15+G29+G38+G45+G43</f>
        <v>211320.08</v>
      </c>
      <c r="H14" s="82">
        <f>H15+H29+H38+H45+H43</f>
        <v>875085.55</v>
      </c>
      <c r="I14" s="111">
        <f t="shared" si="4"/>
        <v>15141383.060000001</v>
      </c>
      <c r="J14" s="82">
        <f>J15+J29+J38+J45+J43</f>
        <v>14906883.060000001</v>
      </c>
      <c r="K14" s="3">
        <f t="shared" si="7"/>
        <v>0</v>
      </c>
      <c r="L14" s="3">
        <f t="shared" si="7"/>
        <v>234500</v>
      </c>
      <c r="M14" s="90">
        <f t="shared" si="5"/>
        <v>15141383.060000001</v>
      </c>
      <c r="N14" s="82">
        <f>N15+N29+N38+N45+N43</f>
        <v>14906883.060000001</v>
      </c>
      <c r="O14" s="3">
        <f t="shared" si="7"/>
        <v>0</v>
      </c>
      <c r="P14" s="3">
        <f t="shared" si="7"/>
        <v>234500</v>
      </c>
    </row>
    <row r="15" spans="1:16" ht="18.75" customHeight="1">
      <c r="A15" s="13" t="s">
        <v>19</v>
      </c>
      <c r="B15" s="5">
        <v>210</v>
      </c>
      <c r="C15" s="7"/>
      <c r="D15" s="7"/>
      <c r="E15" s="111">
        <f t="shared" si="3"/>
        <v>14925528.640000001</v>
      </c>
      <c r="F15" s="83">
        <f t="shared" ref="F15:P15" si="8">F16</f>
        <v>14771865.380000001</v>
      </c>
      <c r="G15" s="83">
        <f t="shared" si="8"/>
        <v>0</v>
      </c>
      <c r="H15" s="83">
        <f t="shared" si="8"/>
        <v>153663.26</v>
      </c>
      <c r="I15" s="111">
        <f t="shared" si="4"/>
        <v>14575983.060000001</v>
      </c>
      <c r="J15" s="83">
        <f t="shared" si="8"/>
        <v>14575983.060000001</v>
      </c>
      <c r="K15" s="4">
        <f t="shared" si="8"/>
        <v>0</v>
      </c>
      <c r="L15" s="4">
        <f t="shared" si="8"/>
        <v>0</v>
      </c>
      <c r="M15" s="90">
        <f t="shared" si="5"/>
        <v>14575983.060000001</v>
      </c>
      <c r="N15" s="83">
        <f t="shared" si="8"/>
        <v>14575983.060000001</v>
      </c>
      <c r="O15" s="4">
        <f t="shared" si="8"/>
        <v>0</v>
      </c>
      <c r="P15" s="4">
        <f t="shared" si="8"/>
        <v>0</v>
      </c>
    </row>
    <row r="16" spans="1:16" ht="19.5" customHeight="1">
      <c r="A16" s="13" t="s">
        <v>20</v>
      </c>
      <c r="B16" s="5">
        <v>211</v>
      </c>
      <c r="C16" s="7"/>
      <c r="D16" s="7"/>
      <c r="E16" s="111">
        <f t="shared" si="3"/>
        <v>14925528.640000001</v>
      </c>
      <c r="F16" s="83">
        <f t="shared" ref="F16:H16" si="9">F17+F23</f>
        <v>14771865.380000001</v>
      </c>
      <c r="G16" s="83">
        <f t="shared" si="9"/>
        <v>0</v>
      </c>
      <c r="H16" s="83">
        <f t="shared" si="9"/>
        <v>153663.26</v>
      </c>
      <c r="I16" s="111">
        <f t="shared" si="4"/>
        <v>14575983.060000001</v>
      </c>
      <c r="J16" s="83">
        <f t="shared" ref="J16:P16" si="10">J17+J23</f>
        <v>14575983.060000001</v>
      </c>
      <c r="K16" s="4">
        <f t="shared" si="10"/>
        <v>0</v>
      </c>
      <c r="L16" s="4">
        <f t="shared" si="10"/>
        <v>0</v>
      </c>
      <c r="M16" s="90">
        <f t="shared" si="5"/>
        <v>14575983.060000001</v>
      </c>
      <c r="N16" s="83">
        <f t="shared" ref="N16" si="11">N17+N23</f>
        <v>14575983.060000001</v>
      </c>
      <c r="O16" s="4">
        <f t="shared" si="10"/>
        <v>0</v>
      </c>
      <c r="P16" s="4">
        <f t="shared" si="10"/>
        <v>0</v>
      </c>
    </row>
    <row r="17" spans="1:17">
      <c r="A17" s="14" t="s">
        <v>181</v>
      </c>
      <c r="B17" s="6"/>
      <c r="C17" s="9">
        <v>111</v>
      </c>
      <c r="D17" s="9">
        <v>211</v>
      </c>
      <c r="E17" s="111">
        <f t="shared" si="3"/>
        <v>11466481.960000001</v>
      </c>
      <c r="F17" s="84">
        <f>SUM(F18:F22)</f>
        <v>11345518.700000001</v>
      </c>
      <c r="G17" s="84">
        <f t="shared" ref="G17:P17" si="12">SUM(G18:G22)</f>
        <v>0</v>
      </c>
      <c r="H17" s="84">
        <f t="shared" si="12"/>
        <v>120963.26</v>
      </c>
      <c r="I17" s="111">
        <f t="shared" si="4"/>
        <v>11195071.48</v>
      </c>
      <c r="J17" s="2">
        <f t="shared" si="12"/>
        <v>11195071.48</v>
      </c>
      <c r="K17" s="2">
        <f t="shared" si="12"/>
        <v>0</v>
      </c>
      <c r="L17" s="2">
        <f t="shared" si="12"/>
        <v>0</v>
      </c>
      <c r="M17" s="90">
        <f t="shared" si="5"/>
        <v>11195071.48</v>
      </c>
      <c r="N17" s="2">
        <f t="shared" si="12"/>
        <v>11195071.48</v>
      </c>
      <c r="O17" s="2">
        <f t="shared" si="12"/>
        <v>0</v>
      </c>
      <c r="P17" s="2">
        <f t="shared" si="12"/>
        <v>0</v>
      </c>
      <c r="Q17" s="55"/>
    </row>
    <row r="18" spans="1:17">
      <c r="A18" s="14" t="s">
        <v>167</v>
      </c>
      <c r="B18" s="6"/>
      <c r="C18" s="9"/>
      <c r="D18" s="9"/>
      <c r="E18" s="111">
        <f t="shared" si="3"/>
        <v>11195071.48</v>
      </c>
      <c r="F18" s="84">
        <v>11195071.48</v>
      </c>
      <c r="G18" s="84"/>
      <c r="H18" s="61"/>
      <c r="I18" s="111">
        <f t="shared" si="4"/>
        <v>11195071.48</v>
      </c>
      <c r="J18" s="84">
        <v>11195071.48</v>
      </c>
      <c r="K18" s="2"/>
      <c r="L18" s="2"/>
      <c r="M18" s="90">
        <f t="shared" si="5"/>
        <v>11195071.48</v>
      </c>
      <c r="N18" s="84">
        <v>11195071.48</v>
      </c>
      <c r="O18" s="2"/>
      <c r="P18" s="2"/>
      <c r="Q18" s="55"/>
    </row>
    <row r="19" spans="1:17">
      <c r="A19" s="14" t="s">
        <v>182</v>
      </c>
      <c r="B19" s="6"/>
      <c r="C19" s="9"/>
      <c r="D19" s="9"/>
      <c r="E19" s="111">
        <f t="shared" si="3"/>
        <v>150447.22</v>
      </c>
      <c r="F19" s="84">
        <v>150447.22</v>
      </c>
      <c r="G19" s="84"/>
      <c r="H19" s="61"/>
      <c r="I19" s="111">
        <f t="shared" si="4"/>
        <v>0</v>
      </c>
      <c r="J19" s="84"/>
      <c r="K19" s="2"/>
      <c r="L19" s="2"/>
      <c r="M19" s="90">
        <f t="shared" si="5"/>
        <v>0</v>
      </c>
      <c r="N19" s="84"/>
      <c r="O19" s="2"/>
      <c r="P19" s="2"/>
      <c r="Q19" s="55"/>
    </row>
    <row r="20" spans="1:17">
      <c r="A20" s="14" t="s">
        <v>183</v>
      </c>
      <c r="B20" s="6"/>
      <c r="C20" s="9"/>
      <c r="D20" s="9"/>
      <c r="E20" s="111">
        <f t="shared" si="3"/>
        <v>12863.26</v>
      </c>
      <c r="F20" s="84"/>
      <c r="G20" s="84"/>
      <c r="H20" s="61">
        <v>12863.26</v>
      </c>
      <c r="I20" s="111">
        <f t="shared" si="4"/>
        <v>0</v>
      </c>
      <c r="J20" s="84"/>
      <c r="K20" s="2"/>
      <c r="L20" s="2"/>
      <c r="M20" s="90">
        <f t="shared" si="5"/>
        <v>0</v>
      </c>
      <c r="N20" s="84"/>
      <c r="O20" s="2"/>
      <c r="P20" s="2"/>
      <c r="Q20" s="55"/>
    </row>
    <row r="21" spans="1:17">
      <c r="A21" s="14" t="s">
        <v>168</v>
      </c>
      <c r="B21" s="6"/>
      <c r="C21" s="9"/>
      <c r="D21" s="9"/>
      <c r="E21" s="111">
        <f t="shared" si="3"/>
        <v>108100</v>
      </c>
      <c r="F21" s="84"/>
      <c r="G21" s="84"/>
      <c r="H21" s="61">
        <v>108100</v>
      </c>
      <c r="I21" s="111">
        <f t="shared" si="4"/>
        <v>0</v>
      </c>
      <c r="J21" s="84"/>
      <c r="K21" s="2"/>
      <c r="L21" s="2"/>
      <c r="M21" s="90">
        <f t="shared" si="5"/>
        <v>0</v>
      </c>
      <c r="N21" s="84"/>
      <c r="O21" s="2"/>
      <c r="P21" s="2"/>
    </row>
    <row r="22" spans="1:17">
      <c r="A22" s="14" t="s">
        <v>169</v>
      </c>
      <c r="B22" s="6"/>
      <c r="C22" s="9"/>
      <c r="D22" s="9"/>
      <c r="E22" s="111">
        <f t="shared" si="3"/>
        <v>0</v>
      </c>
      <c r="F22" s="84"/>
      <c r="G22" s="84"/>
      <c r="H22" s="61"/>
      <c r="I22" s="111">
        <f t="shared" si="4"/>
        <v>0</v>
      </c>
      <c r="J22" s="84"/>
      <c r="K22" s="2"/>
      <c r="L22" s="2"/>
      <c r="M22" s="90">
        <f t="shared" si="5"/>
        <v>0</v>
      </c>
      <c r="N22" s="84"/>
      <c r="O22" s="2"/>
      <c r="P22" s="2"/>
    </row>
    <row r="23" spans="1:17">
      <c r="A23" s="14" t="s">
        <v>7</v>
      </c>
      <c r="B23" s="6"/>
      <c r="C23" s="9">
        <v>119</v>
      </c>
      <c r="D23" s="9">
        <v>213</v>
      </c>
      <c r="E23" s="111">
        <f t="shared" si="3"/>
        <v>3459046.68</v>
      </c>
      <c r="F23" s="84">
        <f>SUM(F24:F27)</f>
        <v>3426346.68</v>
      </c>
      <c r="G23" s="84">
        <f t="shared" ref="G23:H23" si="13">SUM(G24:G27)</f>
        <v>0</v>
      </c>
      <c r="H23" s="84">
        <f t="shared" si="13"/>
        <v>32700</v>
      </c>
      <c r="I23" s="111">
        <f t="shared" si="4"/>
        <v>3380911.58</v>
      </c>
      <c r="J23" s="84">
        <f>J24+J26+J27</f>
        <v>3380911.58</v>
      </c>
      <c r="K23" s="2">
        <f t="shared" ref="K23:P23" si="14">K24+K26+K27</f>
        <v>0</v>
      </c>
      <c r="L23" s="2">
        <f t="shared" si="14"/>
        <v>0</v>
      </c>
      <c r="M23" s="90">
        <f t="shared" si="5"/>
        <v>3380911.58</v>
      </c>
      <c r="N23" s="84">
        <f>N24+N26+N27</f>
        <v>3380911.58</v>
      </c>
      <c r="O23" s="2">
        <f t="shared" si="14"/>
        <v>0</v>
      </c>
      <c r="P23" s="2">
        <f t="shared" si="14"/>
        <v>0</v>
      </c>
    </row>
    <row r="24" spans="1:17">
      <c r="A24" s="14" t="s">
        <v>167</v>
      </c>
      <c r="B24" s="6"/>
      <c r="C24" s="9"/>
      <c r="D24" s="9"/>
      <c r="E24" s="111">
        <f t="shared" si="3"/>
        <v>3380911.58</v>
      </c>
      <c r="F24" s="84">
        <v>3380911.58</v>
      </c>
      <c r="G24" s="84"/>
      <c r="H24" s="61"/>
      <c r="I24" s="111">
        <f t="shared" si="4"/>
        <v>3380911.58</v>
      </c>
      <c r="J24" s="84">
        <v>3380911.58</v>
      </c>
      <c r="K24" s="2"/>
      <c r="L24" s="2"/>
      <c r="M24" s="90">
        <f t="shared" si="5"/>
        <v>3380911.58</v>
      </c>
      <c r="N24" s="84">
        <v>3380911.58</v>
      </c>
      <c r="O24" s="2"/>
      <c r="P24" s="2"/>
    </row>
    <row r="25" spans="1:17" ht="14.25" customHeight="1">
      <c r="A25" s="14" t="s">
        <v>182</v>
      </c>
      <c r="B25" s="6"/>
      <c r="C25" s="9"/>
      <c r="D25" s="9"/>
      <c r="E25" s="111">
        <f t="shared" si="3"/>
        <v>45435.1</v>
      </c>
      <c r="F25" s="84">
        <v>45435.1</v>
      </c>
      <c r="G25" s="84"/>
      <c r="H25" s="61"/>
      <c r="I25" s="111">
        <f t="shared" si="4"/>
        <v>0</v>
      </c>
      <c r="J25" s="84"/>
      <c r="K25" s="2"/>
      <c r="L25" s="2"/>
      <c r="M25" s="90">
        <f t="shared" si="5"/>
        <v>0</v>
      </c>
      <c r="N25" s="84"/>
      <c r="O25" s="2"/>
      <c r="P25" s="2"/>
    </row>
    <row r="26" spans="1:17" ht="15" customHeight="1">
      <c r="A26" s="14" t="s">
        <v>168</v>
      </c>
      <c r="B26" s="6"/>
      <c r="C26" s="9"/>
      <c r="D26" s="9"/>
      <c r="E26" s="111">
        <f t="shared" si="3"/>
        <v>32700</v>
      </c>
      <c r="F26" s="84"/>
      <c r="G26" s="84"/>
      <c r="H26" s="61">
        <v>32700</v>
      </c>
      <c r="I26" s="111">
        <f t="shared" si="4"/>
        <v>0</v>
      </c>
      <c r="J26" s="84"/>
      <c r="K26" s="2"/>
      <c r="L26" s="2"/>
      <c r="M26" s="90">
        <f t="shared" si="5"/>
        <v>0</v>
      </c>
      <c r="N26" s="84"/>
      <c r="O26" s="2"/>
      <c r="P26" s="2"/>
    </row>
    <row r="27" spans="1:17">
      <c r="A27" s="14" t="s">
        <v>169</v>
      </c>
      <c r="B27" s="6"/>
      <c r="C27" s="9"/>
      <c r="D27" s="9"/>
      <c r="E27" s="111">
        <f t="shared" si="3"/>
        <v>0</v>
      </c>
      <c r="F27" s="84"/>
      <c r="G27" s="84"/>
      <c r="H27" s="61"/>
      <c r="I27" s="111">
        <f t="shared" si="4"/>
        <v>0</v>
      </c>
      <c r="J27" s="84"/>
      <c r="K27" s="2"/>
      <c r="L27" s="2"/>
      <c r="M27" s="90">
        <f t="shared" si="5"/>
        <v>0</v>
      </c>
      <c r="N27" s="84"/>
      <c r="O27" s="2"/>
      <c r="P27" s="2"/>
    </row>
    <row r="28" spans="1:17" ht="28.5" customHeight="1">
      <c r="A28" s="14" t="s">
        <v>194</v>
      </c>
      <c r="B28" s="6"/>
      <c r="C28" s="9">
        <v>112</v>
      </c>
      <c r="D28" s="9"/>
      <c r="E28" s="111">
        <f t="shared" si="3"/>
        <v>0</v>
      </c>
      <c r="F28" s="84"/>
      <c r="G28" s="84"/>
      <c r="H28" s="61"/>
      <c r="I28" s="111">
        <f t="shared" si="4"/>
        <v>0</v>
      </c>
      <c r="J28" s="84"/>
      <c r="K28" s="2"/>
      <c r="L28" s="2"/>
      <c r="M28" s="90">
        <f t="shared" si="5"/>
        <v>0</v>
      </c>
      <c r="N28" s="84"/>
      <c r="O28" s="2"/>
      <c r="P28" s="2"/>
    </row>
    <row r="29" spans="1:17" ht="18.75" customHeight="1">
      <c r="A29" s="13" t="s">
        <v>21</v>
      </c>
      <c r="B29" s="5">
        <v>220</v>
      </c>
      <c r="C29" s="7">
        <v>300</v>
      </c>
      <c r="D29" s="7"/>
      <c r="E29" s="111">
        <f t="shared" si="3"/>
        <v>1800</v>
      </c>
      <c r="F29" s="83">
        <f t="shared" ref="F29:H29" si="15">F30+F31+F32+F33+F34+F35+F36+F37</f>
        <v>0</v>
      </c>
      <c r="G29" s="83">
        <f>G30+G31+G32+G33+G34+G35+G36+G37</f>
        <v>1800</v>
      </c>
      <c r="H29" s="92">
        <f t="shared" si="15"/>
        <v>0</v>
      </c>
      <c r="I29" s="111">
        <f t="shared" si="4"/>
        <v>0</v>
      </c>
      <c r="J29" s="83">
        <f t="shared" ref="J29:L29" si="16">J30+J31+J32+J33+J34+J35+J36+J37</f>
        <v>0</v>
      </c>
      <c r="K29" s="4">
        <f t="shared" si="16"/>
        <v>0</v>
      </c>
      <c r="L29" s="4">
        <f t="shared" si="16"/>
        <v>0</v>
      </c>
      <c r="M29" s="90">
        <f t="shared" si="5"/>
        <v>0</v>
      </c>
      <c r="N29" s="83">
        <f t="shared" ref="N29:P29" si="17">N30+N31+N32+N33+N34+N35+N36+N37</f>
        <v>0</v>
      </c>
      <c r="O29" s="4">
        <f t="shared" si="17"/>
        <v>0</v>
      </c>
      <c r="P29" s="4">
        <f t="shared" si="17"/>
        <v>0</v>
      </c>
    </row>
    <row r="30" spans="1:17" ht="31.5" customHeight="1">
      <c r="A30" s="14" t="s">
        <v>191</v>
      </c>
      <c r="B30" s="6"/>
      <c r="C30" s="9">
        <v>321</v>
      </c>
      <c r="D30" s="9"/>
      <c r="E30" s="111">
        <f t="shared" si="3"/>
        <v>0</v>
      </c>
      <c r="F30" s="84"/>
      <c r="G30" s="84"/>
      <c r="H30" s="61"/>
      <c r="I30" s="111">
        <f t="shared" si="4"/>
        <v>0</v>
      </c>
      <c r="J30" s="84"/>
      <c r="K30" s="2"/>
      <c r="L30" s="2"/>
      <c r="M30" s="90">
        <f t="shared" si="5"/>
        <v>0</v>
      </c>
      <c r="N30" s="84"/>
      <c r="O30" s="2"/>
      <c r="P30" s="2"/>
    </row>
    <row r="31" spans="1:17" ht="14.25" customHeight="1">
      <c r="A31" s="14" t="s">
        <v>192</v>
      </c>
      <c r="B31" s="6"/>
      <c r="C31" s="9">
        <v>340</v>
      </c>
      <c r="D31" s="9">
        <v>290</v>
      </c>
      <c r="E31" s="111">
        <f t="shared" si="3"/>
        <v>1800</v>
      </c>
      <c r="F31" s="84"/>
      <c r="G31" s="84">
        <v>1800</v>
      </c>
      <c r="H31" s="61"/>
      <c r="I31" s="111">
        <f t="shared" si="4"/>
        <v>0</v>
      </c>
      <c r="J31" s="84"/>
      <c r="K31" s="2"/>
      <c r="L31" s="2"/>
      <c r="M31" s="90">
        <f t="shared" si="5"/>
        <v>0</v>
      </c>
      <c r="N31" s="84"/>
      <c r="O31" s="2"/>
      <c r="P31" s="2"/>
    </row>
    <row r="32" spans="1:17" ht="15.75" customHeight="1">
      <c r="A32" s="14" t="s">
        <v>193</v>
      </c>
      <c r="B32" s="6"/>
      <c r="C32" s="9">
        <v>360</v>
      </c>
      <c r="D32" s="9"/>
      <c r="E32" s="111">
        <f t="shared" si="3"/>
        <v>0</v>
      </c>
      <c r="F32" s="84"/>
      <c r="G32" s="84"/>
      <c r="H32" s="61"/>
      <c r="I32" s="111">
        <f t="shared" si="4"/>
        <v>0</v>
      </c>
      <c r="J32" s="84"/>
      <c r="K32" s="2"/>
      <c r="L32" s="2"/>
      <c r="M32" s="90">
        <f t="shared" si="5"/>
        <v>0</v>
      </c>
      <c r="N32" s="84"/>
      <c r="O32" s="2"/>
      <c r="P32" s="2"/>
    </row>
    <row r="33" spans="1:16" ht="42.75" hidden="1" customHeight="1">
      <c r="A33" s="14"/>
      <c r="B33" s="6"/>
      <c r="C33" s="9"/>
      <c r="D33" s="9"/>
      <c r="E33" s="111">
        <f t="shared" si="3"/>
        <v>0</v>
      </c>
      <c r="F33" s="84"/>
      <c r="G33" s="84"/>
      <c r="H33" s="61"/>
      <c r="I33" s="111">
        <f t="shared" si="4"/>
        <v>0</v>
      </c>
      <c r="J33" s="84"/>
      <c r="K33" s="2"/>
      <c r="L33" s="2"/>
      <c r="M33" s="90">
        <f t="shared" si="5"/>
        <v>0</v>
      </c>
      <c r="N33" s="84"/>
      <c r="O33" s="2"/>
      <c r="P33" s="2"/>
    </row>
    <row r="34" spans="1:16" hidden="1">
      <c r="A34" s="14"/>
      <c r="B34" s="6"/>
      <c r="C34" s="9"/>
      <c r="D34" s="9"/>
      <c r="E34" s="111">
        <f t="shared" si="3"/>
        <v>0</v>
      </c>
      <c r="F34" s="84"/>
      <c r="G34" s="84"/>
      <c r="H34" s="61"/>
      <c r="I34" s="111">
        <f t="shared" si="4"/>
        <v>0</v>
      </c>
      <c r="J34" s="84"/>
      <c r="K34" s="2"/>
      <c r="L34" s="2"/>
      <c r="M34" s="90">
        <f t="shared" si="5"/>
        <v>0</v>
      </c>
      <c r="N34" s="84"/>
      <c r="O34" s="2"/>
      <c r="P34" s="2"/>
    </row>
    <row r="35" spans="1:16" ht="30.75" hidden="1" customHeight="1">
      <c r="A35" s="14"/>
      <c r="B35" s="6"/>
      <c r="C35" s="9"/>
      <c r="D35" s="9"/>
      <c r="E35" s="111">
        <f t="shared" si="3"/>
        <v>0</v>
      </c>
      <c r="F35" s="84"/>
      <c r="G35" s="84"/>
      <c r="H35" s="61"/>
      <c r="I35" s="111">
        <f t="shared" si="4"/>
        <v>0</v>
      </c>
      <c r="J35" s="84"/>
      <c r="K35" s="2"/>
      <c r="L35" s="2"/>
      <c r="M35" s="90">
        <f t="shared" si="5"/>
        <v>0</v>
      </c>
      <c r="N35" s="84"/>
      <c r="O35" s="2"/>
      <c r="P35" s="2"/>
    </row>
    <row r="36" spans="1:16" ht="24.75" hidden="1" customHeight="1">
      <c r="A36" s="14"/>
      <c r="B36" s="6"/>
      <c r="C36" s="9"/>
      <c r="D36" s="9"/>
      <c r="E36" s="111">
        <f t="shared" si="3"/>
        <v>0</v>
      </c>
      <c r="F36" s="84"/>
      <c r="G36" s="84"/>
      <c r="H36" s="61"/>
      <c r="I36" s="111">
        <f t="shared" si="4"/>
        <v>0</v>
      </c>
      <c r="J36" s="84"/>
      <c r="K36" s="2"/>
      <c r="L36" s="2"/>
      <c r="M36" s="90">
        <f t="shared" si="5"/>
        <v>0</v>
      </c>
      <c r="N36" s="84"/>
      <c r="O36" s="2"/>
      <c r="P36" s="2"/>
    </row>
    <row r="37" spans="1:16" ht="1.5" hidden="1" customHeight="1">
      <c r="A37" s="14"/>
      <c r="B37" s="6"/>
      <c r="C37" s="9"/>
      <c r="D37" s="9"/>
      <c r="E37" s="111">
        <f t="shared" si="3"/>
        <v>0</v>
      </c>
      <c r="F37" s="84"/>
      <c r="G37" s="84"/>
      <c r="H37" s="61"/>
      <c r="I37" s="111">
        <f t="shared" si="4"/>
        <v>0</v>
      </c>
      <c r="J37" s="84"/>
      <c r="K37" s="2"/>
      <c r="L37" s="2"/>
      <c r="M37" s="90">
        <f t="shared" si="5"/>
        <v>0</v>
      </c>
      <c r="N37" s="84"/>
      <c r="O37" s="2"/>
      <c r="P37" s="2"/>
    </row>
    <row r="38" spans="1:16" ht="30.75" customHeight="1">
      <c r="A38" s="13" t="s">
        <v>30</v>
      </c>
      <c r="B38" s="5">
        <v>230</v>
      </c>
      <c r="C38" s="7">
        <v>850</v>
      </c>
      <c r="D38" s="7"/>
      <c r="E38" s="111">
        <f t="shared" si="3"/>
        <v>62100</v>
      </c>
      <c r="F38" s="83">
        <f t="shared" ref="F38:H38" si="18">F39+F40+F41+F42</f>
        <v>62000</v>
      </c>
      <c r="G38" s="83">
        <f t="shared" si="18"/>
        <v>100</v>
      </c>
      <c r="H38" s="92">
        <f t="shared" si="18"/>
        <v>0</v>
      </c>
      <c r="I38" s="111">
        <f t="shared" si="4"/>
        <v>62000</v>
      </c>
      <c r="J38" s="83">
        <f t="shared" ref="J38:L38" si="19">J39+J40+J41+J42</f>
        <v>62000</v>
      </c>
      <c r="K38" s="4">
        <f t="shared" si="19"/>
        <v>0</v>
      </c>
      <c r="L38" s="4">
        <f t="shared" si="19"/>
        <v>0</v>
      </c>
      <c r="M38" s="90">
        <f t="shared" si="5"/>
        <v>62000</v>
      </c>
      <c r="N38" s="83">
        <f t="shared" ref="N38:P38" si="20">N39+N40+N41+N42</f>
        <v>62000</v>
      </c>
      <c r="O38" s="4">
        <f t="shared" si="20"/>
        <v>0</v>
      </c>
      <c r="P38" s="4">
        <f t="shared" si="20"/>
        <v>0</v>
      </c>
    </row>
    <row r="39" spans="1:16" ht="15.75" customHeight="1">
      <c r="A39" s="14" t="s">
        <v>189</v>
      </c>
      <c r="B39" s="6"/>
      <c r="C39" s="9">
        <v>851</v>
      </c>
      <c r="D39" s="9">
        <v>290</v>
      </c>
      <c r="E39" s="111">
        <f t="shared" si="3"/>
        <v>62000</v>
      </c>
      <c r="F39" s="84">
        <v>62000</v>
      </c>
      <c r="G39" s="84"/>
      <c r="H39" s="61"/>
      <c r="I39" s="111">
        <f t="shared" si="4"/>
        <v>62000</v>
      </c>
      <c r="J39" s="84">
        <v>62000</v>
      </c>
      <c r="K39" s="2"/>
      <c r="L39" s="2"/>
      <c r="M39" s="90">
        <f t="shared" si="5"/>
        <v>62000</v>
      </c>
      <c r="N39" s="84">
        <v>62000</v>
      </c>
      <c r="O39" s="2"/>
      <c r="P39" s="2"/>
    </row>
    <row r="40" spans="1:16" ht="19.5" customHeight="1">
      <c r="A40" s="14" t="s">
        <v>11</v>
      </c>
      <c r="B40" s="6"/>
      <c r="C40" s="9">
        <v>851</v>
      </c>
      <c r="D40" s="9">
        <v>290</v>
      </c>
      <c r="E40" s="111">
        <f t="shared" si="3"/>
        <v>0</v>
      </c>
      <c r="F40" s="84"/>
      <c r="G40" s="84"/>
      <c r="H40" s="61"/>
      <c r="I40" s="111">
        <f t="shared" si="4"/>
        <v>0</v>
      </c>
      <c r="J40" s="84"/>
      <c r="K40" s="2"/>
      <c r="L40" s="2"/>
      <c r="M40" s="90">
        <f t="shared" si="5"/>
        <v>0</v>
      </c>
      <c r="N40" s="84"/>
      <c r="O40" s="2"/>
      <c r="P40" s="2"/>
    </row>
    <row r="41" spans="1:16" ht="17.25" customHeight="1">
      <c r="A41" s="14" t="s">
        <v>190</v>
      </c>
      <c r="B41" s="6"/>
      <c r="C41" s="9">
        <v>852</v>
      </c>
      <c r="D41" s="9">
        <v>290</v>
      </c>
      <c r="E41" s="111">
        <f t="shared" si="3"/>
        <v>0</v>
      </c>
      <c r="F41" s="84"/>
      <c r="G41" s="84"/>
      <c r="H41" s="61"/>
      <c r="I41" s="111">
        <f t="shared" si="4"/>
        <v>0</v>
      </c>
      <c r="J41" s="84"/>
      <c r="K41" s="2"/>
      <c r="L41" s="2"/>
      <c r="M41" s="90">
        <f t="shared" si="5"/>
        <v>0</v>
      </c>
      <c r="N41" s="84"/>
      <c r="O41" s="2"/>
      <c r="P41" s="2"/>
    </row>
    <row r="42" spans="1:16" ht="17.25" customHeight="1">
      <c r="A42" s="14" t="s">
        <v>25</v>
      </c>
      <c r="B42" s="6"/>
      <c r="C42" s="9">
        <v>853</v>
      </c>
      <c r="D42" s="9">
        <v>290</v>
      </c>
      <c r="E42" s="111">
        <f t="shared" si="3"/>
        <v>100</v>
      </c>
      <c r="F42" s="84"/>
      <c r="G42" s="84">
        <v>100</v>
      </c>
      <c r="H42" s="61"/>
      <c r="I42" s="111">
        <f t="shared" si="4"/>
        <v>0</v>
      </c>
      <c r="J42" s="84"/>
      <c r="K42" s="2"/>
      <c r="L42" s="2"/>
      <c r="M42" s="90">
        <f t="shared" si="5"/>
        <v>0</v>
      </c>
      <c r="N42" s="84"/>
      <c r="O42" s="2"/>
      <c r="P42" s="2"/>
    </row>
    <row r="43" spans="1:16" ht="29.25" customHeight="1">
      <c r="A43" s="13" t="s">
        <v>26</v>
      </c>
      <c r="B43" s="11">
        <v>250</v>
      </c>
      <c r="C43" s="10"/>
      <c r="D43" s="7"/>
      <c r="E43" s="111">
        <f t="shared" si="3"/>
        <v>0</v>
      </c>
      <c r="F43" s="83">
        <f>F44</f>
        <v>0</v>
      </c>
      <c r="G43" s="83">
        <f t="shared" ref="G43:P43" si="21">G44</f>
        <v>0</v>
      </c>
      <c r="H43" s="92">
        <f t="shared" si="21"/>
        <v>0</v>
      </c>
      <c r="I43" s="111">
        <f t="shared" si="4"/>
        <v>0</v>
      </c>
      <c r="J43" s="83">
        <f>J44</f>
        <v>0</v>
      </c>
      <c r="K43" s="4">
        <f t="shared" si="21"/>
        <v>0</v>
      </c>
      <c r="L43" s="4">
        <f t="shared" si="21"/>
        <v>0</v>
      </c>
      <c r="M43" s="90">
        <f t="shared" si="5"/>
        <v>0</v>
      </c>
      <c r="N43" s="83">
        <f>N44</f>
        <v>0</v>
      </c>
      <c r="O43" s="4">
        <f t="shared" si="21"/>
        <v>0</v>
      </c>
      <c r="P43" s="4">
        <f t="shared" si="21"/>
        <v>0</v>
      </c>
    </row>
    <row r="44" spans="1:16" ht="45.75" customHeight="1">
      <c r="A44" s="14" t="s">
        <v>188</v>
      </c>
      <c r="B44" s="6"/>
      <c r="C44" s="9">
        <v>831</v>
      </c>
      <c r="D44" s="9">
        <v>290</v>
      </c>
      <c r="E44" s="111">
        <f t="shared" si="3"/>
        <v>0</v>
      </c>
      <c r="F44" s="84"/>
      <c r="G44" s="84"/>
      <c r="H44" s="61"/>
      <c r="I44" s="111">
        <f t="shared" si="4"/>
        <v>0</v>
      </c>
      <c r="J44" s="84"/>
      <c r="K44" s="2"/>
      <c r="L44" s="2"/>
      <c r="M44" s="90">
        <f t="shared" si="5"/>
        <v>0</v>
      </c>
      <c r="N44" s="84"/>
      <c r="O44" s="2"/>
      <c r="P44" s="2"/>
    </row>
    <row r="45" spans="1:16" ht="21.75" customHeight="1">
      <c r="A45" s="13" t="s">
        <v>23</v>
      </c>
      <c r="B45" s="5">
        <v>260</v>
      </c>
      <c r="C45" s="7">
        <v>240</v>
      </c>
      <c r="D45" s="7"/>
      <c r="E45" s="111">
        <f t="shared" si="3"/>
        <v>1199742.3700000001</v>
      </c>
      <c r="F45" s="83">
        <f>F46+F47+F48+F92</f>
        <v>268900</v>
      </c>
      <c r="G45" s="83">
        <f t="shared" ref="G45:H45" si="22">G46+G47+G48+G92</f>
        <v>209420.08</v>
      </c>
      <c r="H45" s="83">
        <f t="shared" si="22"/>
        <v>721422.29</v>
      </c>
      <c r="I45" s="111">
        <f t="shared" si="4"/>
        <v>503400</v>
      </c>
      <c r="J45" s="83">
        <f>J46+J47+J48+J92</f>
        <v>268900</v>
      </c>
      <c r="K45" s="83">
        <f t="shared" ref="K45" si="23">K46+K47+K48+K92</f>
        <v>0</v>
      </c>
      <c r="L45" s="83">
        <f t="shared" ref="L45" si="24">L46+L47+L48+L92</f>
        <v>234500</v>
      </c>
      <c r="M45" s="90">
        <f t="shared" si="5"/>
        <v>503400</v>
      </c>
      <c r="N45" s="83">
        <f>N46+N47+N48+N92</f>
        <v>268900</v>
      </c>
      <c r="O45" s="83">
        <f t="shared" ref="O45" si="25">O46+O47+O48+O92</f>
        <v>0</v>
      </c>
      <c r="P45" s="83">
        <f t="shared" ref="P45" si="26">P46+P47+P48+P92</f>
        <v>234500</v>
      </c>
    </row>
    <row r="46" spans="1:16" ht="25.5">
      <c r="A46" s="14" t="s">
        <v>185</v>
      </c>
      <c r="B46" s="5"/>
      <c r="C46" s="9">
        <v>241</v>
      </c>
      <c r="D46" s="7"/>
      <c r="E46" s="111">
        <f t="shared" si="3"/>
        <v>0</v>
      </c>
      <c r="F46" s="83"/>
      <c r="G46" s="83"/>
      <c r="H46" s="92"/>
      <c r="I46" s="111">
        <f t="shared" si="4"/>
        <v>0</v>
      </c>
      <c r="J46" s="83"/>
      <c r="K46" s="4"/>
      <c r="L46" s="92"/>
      <c r="M46" s="90">
        <f t="shared" si="5"/>
        <v>0</v>
      </c>
      <c r="N46" s="83"/>
      <c r="O46" s="4"/>
      <c r="P46" s="92"/>
    </row>
    <row r="47" spans="1:16" ht="25.5">
      <c r="A47" s="14" t="s">
        <v>186</v>
      </c>
      <c r="B47" s="5"/>
      <c r="C47" s="9">
        <v>243</v>
      </c>
      <c r="D47" s="7"/>
      <c r="E47" s="111">
        <f t="shared" si="3"/>
        <v>0</v>
      </c>
      <c r="F47" s="83"/>
      <c r="G47" s="83"/>
      <c r="H47" s="92"/>
      <c r="I47" s="111">
        <f t="shared" si="4"/>
        <v>0</v>
      </c>
      <c r="J47" s="83"/>
      <c r="K47" s="4"/>
      <c r="L47" s="92"/>
      <c r="M47" s="90">
        <f t="shared" si="5"/>
        <v>0</v>
      </c>
      <c r="N47" s="83"/>
      <c r="O47" s="4"/>
      <c r="P47" s="92"/>
    </row>
    <row r="48" spans="1:16" ht="25.5">
      <c r="A48" s="13" t="s">
        <v>187</v>
      </c>
      <c r="B48" s="5"/>
      <c r="C48" s="7">
        <v>244</v>
      </c>
      <c r="D48" s="7"/>
      <c r="E48" s="111">
        <f t="shared" si="3"/>
        <v>1199742.3700000001</v>
      </c>
      <c r="F48" s="83">
        <f>F49+F53+F54+F71+F72+F76+F82+F83+F87+F88</f>
        <v>268900</v>
      </c>
      <c r="G48" s="83">
        <f t="shared" ref="G48:H48" si="27">G49+G53+G54+G71+G72+G76+G82+G83+G87+G88</f>
        <v>209420.08</v>
      </c>
      <c r="H48" s="83">
        <f t="shared" si="27"/>
        <v>721422.29</v>
      </c>
      <c r="I48" s="111">
        <f t="shared" si="4"/>
        <v>503400</v>
      </c>
      <c r="J48" s="83">
        <f>J49+J53+J54+J71+J72+J76+J82+J83+J87+J88</f>
        <v>268900</v>
      </c>
      <c r="K48" s="83">
        <f t="shared" ref="K48" si="28">K49+K53+K54+K71+K72+K76+K82+K83+K87+K88</f>
        <v>0</v>
      </c>
      <c r="L48" s="83">
        <f t="shared" ref="L48" si="29">L49+L53+L54+L71+L72+L76+L82+L83+L87+L88</f>
        <v>234500</v>
      </c>
      <c r="M48" s="90">
        <f t="shared" si="5"/>
        <v>503400</v>
      </c>
      <c r="N48" s="83">
        <f>N49+N53+N54+N71+N72+N76+N82+N83+N87+N88</f>
        <v>268900</v>
      </c>
      <c r="O48" s="83">
        <f t="shared" ref="O48" si="30">O49+O53+O54+O71+O72+O76+O82+O83+O87+O88</f>
        <v>0</v>
      </c>
      <c r="P48" s="83">
        <f t="shared" ref="P48" si="31">P49+P53+P54+P71+P72+P76+P82+P83+P87+P88</f>
        <v>234500</v>
      </c>
    </row>
    <row r="49" spans="1:16">
      <c r="A49" s="14" t="s">
        <v>8</v>
      </c>
      <c r="B49" s="6"/>
      <c r="C49" s="9">
        <v>244</v>
      </c>
      <c r="D49" s="9">
        <v>221</v>
      </c>
      <c r="E49" s="111">
        <f t="shared" si="3"/>
        <v>42622.29</v>
      </c>
      <c r="F49" s="84">
        <f>F50+F51+F52</f>
        <v>5500</v>
      </c>
      <c r="G49" s="84">
        <f t="shared" ref="G49:P49" si="32">G50+G51+G52</f>
        <v>0</v>
      </c>
      <c r="H49" s="61">
        <f t="shared" si="32"/>
        <v>37122.29</v>
      </c>
      <c r="I49" s="111">
        <f t="shared" si="4"/>
        <v>22400</v>
      </c>
      <c r="J49" s="84">
        <f>J50+J51+J52</f>
        <v>5500</v>
      </c>
      <c r="K49" s="2">
        <f t="shared" si="32"/>
        <v>0</v>
      </c>
      <c r="L49" s="2">
        <f t="shared" si="32"/>
        <v>16900</v>
      </c>
      <c r="M49" s="90">
        <f t="shared" si="5"/>
        <v>22400</v>
      </c>
      <c r="N49" s="84">
        <f>N50+N51+N52</f>
        <v>5500</v>
      </c>
      <c r="O49" s="2">
        <f t="shared" si="32"/>
        <v>0</v>
      </c>
      <c r="P49" s="2">
        <f t="shared" si="32"/>
        <v>16900</v>
      </c>
    </row>
    <row r="50" spans="1:16">
      <c r="A50" s="14" t="s">
        <v>167</v>
      </c>
      <c r="B50" s="6"/>
      <c r="C50" s="9"/>
      <c r="D50" s="9"/>
      <c r="E50" s="111">
        <f t="shared" si="3"/>
        <v>5500</v>
      </c>
      <c r="F50" s="84">
        <v>5500</v>
      </c>
      <c r="G50" s="84"/>
      <c r="H50" s="61"/>
      <c r="I50" s="111">
        <f t="shared" si="4"/>
        <v>5500</v>
      </c>
      <c r="J50" s="84">
        <v>5500</v>
      </c>
      <c r="K50" s="2"/>
      <c r="L50" s="2"/>
      <c r="M50" s="90">
        <f t="shared" si="5"/>
        <v>5500</v>
      </c>
      <c r="N50" s="84">
        <v>5500</v>
      </c>
      <c r="O50" s="2"/>
      <c r="P50" s="2"/>
    </row>
    <row r="51" spans="1:16">
      <c r="A51" s="14" t="s">
        <v>168</v>
      </c>
      <c r="B51" s="6"/>
      <c r="C51" s="9"/>
      <c r="D51" s="9"/>
      <c r="E51" s="111">
        <f t="shared" si="3"/>
        <v>16900</v>
      </c>
      <c r="F51" s="84"/>
      <c r="G51" s="84"/>
      <c r="H51" s="61">
        <v>16900</v>
      </c>
      <c r="I51" s="111">
        <f t="shared" si="4"/>
        <v>16900</v>
      </c>
      <c r="J51" s="84"/>
      <c r="K51" s="2"/>
      <c r="L51" s="2">
        <v>16900</v>
      </c>
      <c r="M51" s="90">
        <f t="shared" si="5"/>
        <v>16900</v>
      </c>
      <c r="N51" s="84"/>
      <c r="O51" s="2"/>
      <c r="P51" s="2">
        <v>16900</v>
      </c>
    </row>
    <row r="52" spans="1:16">
      <c r="A52" s="14" t="s">
        <v>169</v>
      </c>
      <c r="B52" s="6"/>
      <c r="C52" s="9"/>
      <c r="D52" s="9"/>
      <c r="E52" s="111">
        <f t="shared" si="3"/>
        <v>20222.29</v>
      </c>
      <c r="F52" s="84"/>
      <c r="G52" s="84"/>
      <c r="H52" s="61">
        <v>20222.29</v>
      </c>
      <c r="I52" s="111">
        <f t="shared" si="4"/>
        <v>0</v>
      </c>
      <c r="J52" s="84"/>
      <c r="K52" s="2"/>
      <c r="L52" s="2"/>
      <c r="M52" s="90">
        <f t="shared" si="5"/>
        <v>0</v>
      </c>
      <c r="N52" s="84"/>
      <c r="O52" s="2"/>
      <c r="P52" s="2"/>
    </row>
    <row r="53" spans="1:16">
      <c r="A53" s="14" t="s">
        <v>9</v>
      </c>
      <c r="B53" s="6"/>
      <c r="C53" s="9">
        <v>244</v>
      </c>
      <c r="D53" s="9">
        <v>222</v>
      </c>
      <c r="E53" s="111">
        <f t="shared" si="3"/>
        <v>0</v>
      </c>
      <c r="F53" s="84"/>
      <c r="G53" s="84"/>
      <c r="H53" s="61"/>
      <c r="I53" s="111">
        <f t="shared" si="4"/>
        <v>0</v>
      </c>
      <c r="J53" s="84"/>
      <c r="K53" s="2"/>
      <c r="L53" s="2"/>
      <c r="M53" s="90">
        <f t="shared" si="5"/>
        <v>0</v>
      </c>
      <c r="N53" s="84"/>
      <c r="O53" s="2"/>
      <c r="P53" s="2"/>
    </row>
    <row r="54" spans="1:16">
      <c r="A54" s="93" t="s">
        <v>24</v>
      </c>
      <c r="B54" s="94"/>
      <c r="C54" s="95">
        <v>244</v>
      </c>
      <c r="D54" s="95">
        <v>223</v>
      </c>
      <c r="E54" s="111">
        <f t="shared" si="3"/>
        <v>401020.07999999996</v>
      </c>
      <c r="F54" s="61">
        <f>F55+F56+F57</f>
        <v>102500</v>
      </c>
      <c r="G54" s="61">
        <f t="shared" ref="G54:H54" si="33">G55+G56+G57</f>
        <v>209420.08</v>
      </c>
      <c r="H54" s="61">
        <f t="shared" si="33"/>
        <v>89100</v>
      </c>
      <c r="I54" s="111">
        <f t="shared" si="4"/>
        <v>320100</v>
      </c>
      <c r="J54" s="91">
        <f t="shared" ref="J54:P54" si="34">J58+J55+J62+J63+J67</f>
        <v>102500</v>
      </c>
      <c r="K54" s="91">
        <f t="shared" si="34"/>
        <v>0</v>
      </c>
      <c r="L54" s="91">
        <f t="shared" si="34"/>
        <v>217600</v>
      </c>
      <c r="M54" s="90">
        <f t="shared" si="5"/>
        <v>320100</v>
      </c>
      <c r="N54" s="91">
        <f t="shared" si="34"/>
        <v>102500</v>
      </c>
      <c r="O54" s="91">
        <f t="shared" si="34"/>
        <v>0</v>
      </c>
      <c r="P54" s="91">
        <f t="shared" si="34"/>
        <v>217600</v>
      </c>
    </row>
    <row r="55" spans="1:16">
      <c r="A55" s="14" t="s">
        <v>167</v>
      </c>
      <c r="B55" s="6"/>
      <c r="C55" s="9"/>
      <c r="D55" s="96"/>
      <c r="E55" s="111">
        <f t="shared" si="3"/>
        <v>311920.07999999996</v>
      </c>
      <c r="F55" s="84">
        <v>102500</v>
      </c>
      <c r="G55" s="84">
        <v>209420.08</v>
      </c>
      <c r="H55" s="61"/>
      <c r="I55" s="111">
        <f t="shared" si="4"/>
        <v>0</v>
      </c>
      <c r="J55" s="84"/>
      <c r="K55" s="2"/>
      <c r="L55" s="2"/>
      <c r="M55" s="90">
        <f t="shared" si="5"/>
        <v>0</v>
      </c>
      <c r="N55" s="84"/>
      <c r="O55" s="2"/>
      <c r="P55" s="2"/>
    </row>
    <row r="56" spans="1:16">
      <c r="A56" s="14" t="s">
        <v>168</v>
      </c>
      <c r="B56" s="6"/>
      <c r="C56" s="9"/>
      <c r="D56" s="96"/>
      <c r="E56" s="111">
        <f t="shared" si="3"/>
        <v>63772.7</v>
      </c>
      <c r="F56" s="84"/>
      <c r="G56" s="84"/>
      <c r="H56" s="61">
        <f>10300+53472.7</f>
        <v>63772.7</v>
      </c>
      <c r="I56" s="111">
        <f t="shared" si="4"/>
        <v>0</v>
      </c>
      <c r="J56" s="84"/>
      <c r="K56" s="2"/>
      <c r="L56" s="2"/>
      <c r="M56" s="90">
        <f t="shared" si="5"/>
        <v>0</v>
      </c>
      <c r="N56" s="84"/>
      <c r="O56" s="2"/>
      <c r="P56" s="2"/>
    </row>
    <row r="57" spans="1:16" ht="14.25" customHeight="1">
      <c r="A57" s="14" t="s">
        <v>169</v>
      </c>
      <c r="B57" s="6"/>
      <c r="C57" s="9"/>
      <c r="D57" s="96"/>
      <c r="E57" s="111">
        <f t="shared" si="3"/>
        <v>25327.3</v>
      </c>
      <c r="F57" s="84"/>
      <c r="G57" s="84"/>
      <c r="H57" s="61">
        <f>23500+1827.3</f>
        <v>25327.3</v>
      </c>
      <c r="I57" s="111">
        <f t="shared" si="4"/>
        <v>0</v>
      </c>
      <c r="J57" s="84"/>
      <c r="K57" s="2"/>
      <c r="L57" s="2"/>
      <c r="M57" s="90">
        <f t="shared" si="5"/>
        <v>0</v>
      </c>
      <c r="N57" s="84"/>
      <c r="O57" s="2"/>
      <c r="P57" s="2"/>
    </row>
    <row r="58" spans="1:16" ht="16.5" customHeight="1">
      <c r="A58" s="14" t="s">
        <v>15</v>
      </c>
      <c r="B58" s="6"/>
      <c r="C58" s="9">
        <v>244</v>
      </c>
      <c r="D58" s="9">
        <v>223</v>
      </c>
      <c r="E58" s="111">
        <f t="shared" si="3"/>
        <v>116700</v>
      </c>
      <c r="F58" s="84">
        <f>F59+F60+F61</f>
        <v>79000</v>
      </c>
      <c r="G58" s="84">
        <f t="shared" ref="G58:P58" si="35">G59+G60+G61</f>
        <v>0</v>
      </c>
      <c r="H58" s="61">
        <f>H59+H60+H61</f>
        <v>37700</v>
      </c>
      <c r="I58" s="111">
        <f t="shared" si="4"/>
        <v>199000</v>
      </c>
      <c r="J58" s="84">
        <f>J59+J60+J61</f>
        <v>79000</v>
      </c>
      <c r="K58" s="2">
        <f t="shared" si="35"/>
        <v>0</v>
      </c>
      <c r="L58" s="2">
        <f t="shared" si="35"/>
        <v>120000</v>
      </c>
      <c r="M58" s="90">
        <f t="shared" si="5"/>
        <v>199000</v>
      </c>
      <c r="N58" s="84">
        <f>N59+N60+N61</f>
        <v>79000</v>
      </c>
      <c r="O58" s="2">
        <f t="shared" si="35"/>
        <v>0</v>
      </c>
      <c r="P58" s="2">
        <f t="shared" si="35"/>
        <v>120000</v>
      </c>
    </row>
    <row r="59" spans="1:16" ht="15" customHeight="1">
      <c r="A59" s="14" t="s">
        <v>167</v>
      </c>
      <c r="B59" s="6"/>
      <c r="C59" s="9"/>
      <c r="D59" s="9"/>
      <c r="E59" s="111">
        <f t="shared" si="3"/>
        <v>79000</v>
      </c>
      <c r="F59" s="84">
        <v>79000</v>
      </c>
      <c r="G59" s="84"/>
      <c r="H59" s="61"/>
      <c r="I59" s="111">
        <f t="shared" si="4"/>
        <v>79000</v>
      </c>
      <c r="J59" s="84">
        <v>79000</v>
      </c>
      <c r="K59" s="2"/>
      <c r="L59" s="2"/>
      <c r="M59" s="90">
        <f t="shared" si="5"/>
        <v>79000</v>
      </c>
      <c r="N59" s="84">
        <v>79000</v>
      </c>
      <c r="O59" s="2"/>
      <c r="P59" s="2"/>
    </row>
    <row r="60" spans="1:16" ht="18" customHeight="1">
      <c r="A60" s="14" t="s">
        <v>168</v>
      </c>
      <c r="B60" s="6"/>
      <c r="C60" s="9"/>
      <c r="D60" s="9"/>
      <c r="E60" s="111">
        <f t="shared" si="3"/>
        <v>37700</v>
      </c>
      <c r="F60" s="84"/>
      <c r="G60" s="84"/>
      <c r="H60" s="61">
        <f>120000-10300-72000</f>
        <v>37700</v>
      </c>
      <c r="I60" s="111">
        <f t="shared" si="4"/>
        <v>120000</v>
      </c>
      <c r="J60" s="84"/>
      <c r="K60" s="2"/>
      <c r="L60" s="2">
        <v>120000</v>
      </c>
      <c r="M60" s="90">
        <f t="shared" si="5"/>
        <v>120000</v>
      </c>
      <c r="N60" s="84"/>
      <c r="O60" s="2"/>
      <c r="P60" s="2">
        <v>120000</v>
      </c>
    </row>
    <row r="61" spans="1:16">
      <c r="A61" s="14" t="s">
        <v>169</v>
      </c>
      <c r="B61" s="6"/>
      <c r="C61" s="9"/>
      <c r="D61" s="9"/>
      <c r="E61" s="111">
        <f t="shared" si="3"/>
        <v>0</v>
      </c>
      <c r="F61" s="84"/>
      <c r="G61" s="84"/>
      <c r="H61" s="61"/>
      <c r="I61" s="111">
        <f t="shared" si="4"/>
        <v>0</v>
      </c>
      <c r="J61" s="84"/>
      <c r="K61" s="2"/>
      <c r="L61" s="2"/>
      <c r="M61" s="90">
        <f t="shared" si="5"/>
        <v>0</v>
      </c>
      <c r="N61" s="84"/>
      <c r="O61" s="2"/>
      <c r="P61" s="2"/>
    </row>
    <row r="62" spans="1:16">
      <c r="A62" s="14" t="s">
        <v>16</v>
      </c>
      <c r="B62" s="6"/>
      <c r="C62" s="9">
        <v>244</v>
      </c>
      <c r="D62" s="9">
        <v>223</v>
      </c>
      <c r="E62" s="111">
        <f t="shared" si="3"/>
        <v>0</v>
      </c>
      <c r="F62" s="84">
        <v>0</v>
      </c>
      <c r="G62" s="84"/>
      <c r="H62" s="61"/>
      <c r="I62" s="111">
        <f t="shared" si="4"/>
        <v>0</v>
      </c>
      <c r="J62" s="84">
        <v>0</v>
      </c>
      <c r="K62" s="2"/>
      <c r="L62" s="2"/>
      <c r="M62" s="90">
        <f t="shared" si="5"/>
        <v>0</v>
      </c>
      <c r="N62" s="84">
        <v>0</v>
      </c>
      <c r="O62" s="2"/>
      <c r="P62" s="2"/>
    </row>
    <row r="63" spans="1:16">
      <c r="A63" s="14" t="s">
        <v>18</v>
      </c>
      <c r="B63" s="6"/>
      <c r="C63" s="9">
        <v>244</v>
      </c>
      <c r="D63" s="9">
        <v>223</v>
      </c>
      <c r="E63" s="111">
        <f t="shared" si="3"/>
        <v>31600</v>
      </c>
      <c r="F63" s="84">
        <f t="shared" ref="F63:G63" si="36">SUM(F64:F66)</f>
        <v>19000</v>
      </c>
      <c r="G63" s="84">
        <f t="shared" si="36"/>
        <v>0</v>
      </c>
      <c r="H63" s="61">
        <f>SUM(H64:H66)</f>
        <v>12600</v>
      </c>
      <c r="I63" s="111">
        <f t="shared" si="4"/>
        <v>111600</v>
      </c>
      <c r="J63" s="2">
        <f t="shared" ref="J63:P63" si="37">SUM(J64:J66)</f>
        <v>19000</v>
      </c>
      <c r="K63" s="2">
        <f t="shared" si="37"/>
        <v>0</v>
      </c>
      <c r="L63" s="2">
        <f t="shared" si="37"/>
        <v>92600</v>
      </c>
      <c r="M63" s="90">
        <f t="shared" si="5"/>
        <v>111600</v>
      </c>
      <c r="N63" s="2">
        <f t="shared" si="37"/>
        <v>19000</v>
      </c>
      <c r="O63" s="2">
        <f t="shared" si="37"/>
        <v>0</v>
      </c>
      <c r="P63" s="2">
        <f t="shared" si="37"/>
        <v>92600</v>
      </c>
    </row>
    <row r="64" spans="1:16">
      <c r="A64" s="14" t="s">
        <v>167</v>
      </c>
      <c r="B64" s="6"/>
      <c r="C64" s="9"/>
      <c r="D64" s="9"/>
      <c r="E64" s="111">
        <f t="shared" si="3"/>
        <v>19000</v>
      </c>
      <c r="F64" s="84">
        <v>19000</v>
      </c>
      <c r="G64" s="84"/>
      <c r="H64" s="61"/>
      <c r="I64" s="111">
        <f t="shared" si="4"/>
        <v>19000</v>
      </c>
      <c r="J64" s="84">
        <v>19000</v>
      </c>
      <c r="K64" s="2"/>
      <c r="L64" s="2"/>
      <c r="M64" s="90">
        <f t="shared" si="5"/>
        <v>19000</v>
      </c>
      <c r="N64" s="84">
        <v>19000</v>
      </c>
      <c r="O64" s="2"/>
      <c r="P64" s="2"/>
    </row>
    <row r="65" spans="1:17">
      <c r="A65" s="14" t="s">
        <v>168</v>
      </c>
      <c r="B65" s="6"/>
      <c r="C65" s="9"/>
      <c r="D65" s="9"/>
      <c r="E65" s="111">
        <f t="shared" si="3"/>
        <v>12600</v>
      </c>
      <c r="F65" s="84"/>
      <c r="G65" s="84"/>
      <c r="H65" s="61">
        <f>92600-80000</f>
        <v>12600</v>
      </c>
      <c r="I65" s="111">
        <f t="shared" si="4"/>
        <v>92600</v>
      </c>
      <c r="J65" s="84"/>
      <c r="K65" s="2"/>
      <c r="L65" s="2">
        <v>92600</v>
      </c>
      <c r="M65" s="90">
        <f t="shared" si="5"/>
        <v>92600</v>
      </c>
      <c r="N65" s="84"/>
      <c r="O65" s="2"/>
      <c r="P65" s="2">
        <v>92600</v>
      </c>
      <c r="Q65" s="62"/>
    </row>
    <row r="66" spans="1:17">
      <c r="A66" s="14" t="s">
        <v>169</v>
      </c>
      <c r="B66" s="6"/>
      <c r="C66" s="9"/>
      <c r="D66" s="9"/>
      <c r="E66" s="111">
        <f t="shared" si="3"/>
        <v>0</v>
      </c>
      <c r="F66" s="84"/>
      <c r="G66" s="84"/>
      <c r="H66" s="61"/>
      <c r="I66" s="111">
        <f t="shared" si="4"/>
        <v>0</v>
      </c>
      <c r="J66" s="84"/>
      <c r="K66" s="2"/>
      <c r="L66" s="2"/>
      <c r="M66" s="90">
        <f t="shared" si="5"/>
        <v>0</v>
      </c>
      <c r="N66" s="84"/>
      <c r="O66" s="2"/>
      <c r="P66" s="2"/>
    </row>
    <row r="67" spans="1:17">
      <c r="A67" s="14" t="s">
        <v>17</v>
      </c>
      <c r="B67" s="6"/>
      <c r="C67" s="9">
        <v>244</v>
      </c>
      <c r="D67" s="9">
        <v>223</v>
      </c>
      <c r="E67" s="111">
        <f t="shared" si="3"/>
        <v>9500</v>
      </c>
      <c r="F67" s="84">
        <f>F68+F69+F70</f>
        <v>4500</v>
      </c>
      <c r="G67" s="84">
        <f t="shared" ref="G67:P67" si="38">G68+G69+G70</f>
        <v>0</v>
      </c>
      <c r="H67" s="61">
        <f t="shared" si="38"/>
        <v>5000</v>
      </c>
      <c r="I67" s="111">
        <f t="shared" si="4"/>
        <v>9500</v>
      </c>
      <c r="J67" s="84">
        <f>J68+J69+J70</f>
        <v>4500</v>
      </c>
      <c r="K67" s="2">
        <f t="shared" si="38"/>
        <v>0</v>
      </c>
      <c r="L67" s="2">
        <f t="shared" si="38"/>
        <v>5000</v>
      </c>
      <c r="M67" s="90">
        <f t="shared" si="5"/>
        <v>9500</v>
      </c>
      <c r="N67" s="84">
        <f>N68+N69+N70</f>
        <v>4500</v>
      </c>
      <c r="O67" s="2">
        <f t="shared" si="38"/>
        <v>0</v>
      </c>
      <c r="P67" s="2">
        <f t="shared" si="38"/>
        <v>5000</v>
      </c>
    </row>
    <row r="68" spans="1:17">
      <c r="A68" s="14" t="s">
        <v>167</v>
      </c>
      <c r="B68" s="6"/>
      <c r="C68" s="9"/>
      <c r="D68" s="9"/>
      <c r="E68" s="111">
        <f t="shared" si="3"/>
        <v>4500</v>
      </c>
      <c r="F68" s="84">
        <v>4500</v>
      </c>
      <c r="G68" s="84"/>
      <c r="H68" s="61"/>
      <c r="I68" s="111">
        <f t="shared" si="4"/>
        <v>4500</v>
      </c>
      <c r="J68" s="84">
        <v>4500</v>
      </c>
      <c r="K68" s="2"/>
      <c r="L68" s="2"/>
      <c r="M68" s="90">
        <f t="shared" si="5"/>
        <v>4500</v>
      </c>
      <c r="N68" s="84">
        <v>4500</v>
      </c>
      <c r="O68" s="2"/>
      <c r="P68" s="2"/>
    </row>
    <row r="69" spans="1:17">
      <c r="A69" s="14" t="s">
        <v>168</v>
      </c>
      <c r="B69" s="6"/>
      <c r="C69" s="9"/>
      <c r="D69" s="9"/>
      <c r="E69" s="111">
        <f t="shared" si="3"/>
        <v>5000</v>
      </c>
      <c r="F69" s="84"/>
      <c r="G69" s="84"/>
      <c r="H69" s="61">
        <v>5000</v>
      </c>
      <c r="I69" s="111">
        <f t="shared" si="4"/>
        <v>5000</v>
      </c>
      <c r="J69" s="84"/>
      <c r="K69" s="2"/>
      <c r="L69" s="2">
        <v>5000</v>
      </c>
      <c r="M69" s="90">
        <f t="shared" si="5"/>
        <v>5000</v>
      </c>
      <c r="N69" s="84"/>
      <c r="O69" s="2"/>
      <c r="P69" s="2">
        <v>5000</v>
      </c>
    </row>
    <row r="70" spans="1:17">
      <c r="A70" s="14" t="s">
        <v>169</v>
      </c>
      <c r="B70" s="6"/>
      <c r="C70" s="9"/>
      <c r="D70" s="9"/>
      <c r="E70" s="111">
        <f t="shared" si="3"/>
        <v>0</v>
      </c>
      <c r="F70" s="84"/>
      <c r="G70" s="84"/>
      <c r="H70" s="61"/>
      <c r="I70" s="111">
        <f t="shared" si="4"/>
        <v>0</v>
      </c>
      <c r="J70" s="84"/>
      <c r="K70" s="2"/>
      <c r="L70" s="2"/>
      <c r="M70" s="90">
        <f t="shared" si="5"/>
        <v>0</v>
      </c>
      <c r="N70" s="84"/>
      <c r="O70" s="2"/>
      <c r="P70" s="2"/>
    </row>
    <row r="71" spans="1:17">
      <c r="A71" s="58" t="s">
        <v>29</v>
      </c>
      <c r="B71" s="59"/>
      <c r="C71" s="60">
        <v>244</v>
      </c>
      <c r="D71" s="60">
        <v>224</v>
      </c>
      <c r="E71" s="111">
        <f t="shared" ref="E71:E97" si="39">F71+G71+H71</f>
        <v>0</v>
      </c>
      <c r="F71" s="61"/>
      <c r="G71" s="61"/>
      <c r="H71" s="61"/>
      <c r="I71" s="111">
        <f t="shared" ref="I71:I97" si="40">J71+K71+L71</f>
        <v>0</v>
      </c>
      <c r="J71" s="61"/>
      <c r="K71" s="61"/>
      <c r="L71" s="61"/>
      <c r="M71" s="90">
        <f t="shared" ref="M71:M97" si="41">N71+O71+P71</f>
        <v>0</v>
      </c>
      <c r="N71" s="61"/>
      <c r="O71" s="61"/>
      <c r="P71" s="61"/>
    </row>
    <row r="72" spans="1:17">
      <c r="A72" s="14" t="s">
        <v>31</v>
      </c>
      <c r="B72" s="6"/>
      <c r="C72" s="9">
        <v>244</v>
      </c>
      <c r="D72" s="9">
        <v>225</v>
      </c>
      <c r="E72" s="111">
        <f t="shared" si="39"/>
        <v>108100</v>
      </c>
      <c r="F72" s="84">
        <f>F73+F74+F75</f>
        <v>27000</v>
      </c>
      <c r="G72" s="84">
        <f t="shared" ref="G72:P72" si="42">G73+G74+G75</f>
        <v>0</v>
      </c>
      <c r="H72" s="61">
        <f t="shared" si="42"/>
        <v>81100</v>
      </c>
      <c r="I72" s="111">
        <f t="shared" si="40"/>
        <v>27000</v>
      </c>
      <c r="J72" s="84">
        <f>J73+J74+J75</f>
        <v>27000</v>
      </c>
      <c r="K72" s="2">
        <f t="shared" si="42"/>
        <v>0</v>
      </c>
      <c r="L72" s="2">
        <f t="shared" si="42"/>
        <v>0</v>
      </c>
      <c r="M72" s="90">
        <f t="shared" si="41"/>
        <v>27000</v>
      </c>
      <c r="N72" s="84">
        <f>N73+N74+N75</f>
        <v>27000</v>
      </c>
      <c r="O72" s="2">
        <f t="shared" si="42"/>
        <v>0</v>
      </c>
      <c r="P72" s="2">
        <f t="shared" si="42"/>
        <v>0</v>
      </c>
    </row>
    <row r="73" spans="1:17">
      <c r="A73" s="14" t="s">
        <v>167</v>
      </c>
      <c r="B73" s="6"/>
      <c r="C73" s="9"/>
      <c r="D73" s="9">
        <v>225010</v>
      </c>
      <c r="E73" s="111">
        <f t="shared" si="39"/>
        <v>27000</v>
      </c>
      <c r="F73" s="84">
        <v>27000</v>
      </c>
      <c r="G73" s="84"/>
      <c r="H73" s="61"/>
      <c r="I73" s="111">
        <f t="shared" si="40"/>
        <v>27000</v>
      </c>
      <c r="J73" s="84">
        <v>27000</v>
      </c>
      <c r="K73" s="2"/>
      <c r="L73" s="2"/>
      <c r="M73" s="90">
        <f t="shared" si="41"/>
        <v>27000</v>
      </c>
      <c r="N73" s="84">
        <v>27000</v>
      </c>
      <c r="O73" s="2"/>
      <c r="P73" s="2"/>
    </row>
    <row r="74" spans="1:17">
      <c r="A74" s="14" t="s">
        <v>168</v>
      </c>
      <c r="B74" s="6"/>
      <c r="C74" s="9"/>
      <c r="D74" s="9"/>
      <c r="E74" s="111">
        <f t="shared" si="39"/>
        <v>1100</v>
      </c>
      <c r="F74" s="84"/>
      <c r="G74" s="84"/>
      <c r="H74" s="61">
        <v>1100</v>
      </c>
      <c r="I74" s="111">
        <f t="shared" si="40"/>
        <v>0</v>
      </c>
      <c r="J74" s="84"/>
      <c r="K74" s="2"/>
      <c r="L74" s="2"/>
      <c r="M74" s="90">
        <f t="shared" si="41"/>
        <v>0</v>
      </c>
      <c r="N74" s="84"/>
      <c r="O74" s="2"/>
      <c r="P74" s="2"/>
    </row>
    <row r="75" spans="1:17">
      <c r="A75" s="14" t="s">
        <v>169</v>
      </c>
      <c r="B75" s="6"/>
      <c r="C75" s="9"/>
      <c r="D75" s="9"/>
      <c r="E75" s="111">
        <f t="shared" si="39"/>
        <v>80000</v>
      </c>
      <c r="F75" s="84"/>
      <c r="G75" s="84"/>
      <c r="H75" s="61">
        <f>30000+50000</f>
        <v>80000</v>
      </c>
      <c r="I75" s="111">
        <f t="shared" si="40"/>
        <v>0</v>
      </c>
      <c r="J75" s="84"/>
      <c r="K75" s="2"/>
      <c r="L75" s="2"/>
      <c r="M75" s="90">
        <f t="shared" si="41"/>
        <v>0</v>
      </c>
      <c r="N75" s="84"/>
      <c r="O75" s="2"/>
      <c r="P75" s="2"/>
    </row>
    <row r="76" spans="1:17">
      <c r="A76" s="14" t="s">
        <v>0</v>
      </c>
      <c r="B76" s="6"/>
      <c r="C76" s="9">
        <v>244</v>
      </c>
      <c r="D76" s="9">
        <v>226</v>
      </c>
      <c r="E76" s="111">
        <f t="shared" si="39"/>
        <v>402100</v>
      </c>
      <c r="F76" s="84">
        <f>SUM(F77:F81)</f>
        <v>133900</v>
      </c>
      <c r="G76" s="84">
        <f t="shared" ref="G76:P76" si="43">G77+G80+G81</f>
        <v>0</v>
      </c>
      <c r="H76" s="61">
        <f t="shared" si="43"/>
        <v>268200</v>
      </c>
      <c r="I76" s="111">
        <f t="shared" si="40"/>
        <v>133900</v>
      </c>
      <c r="J76" s="84">
        <f>J77+J80+J81</f>
        <v>133900</v>
      </c>
      <c r="K76" s="2">
        <f t="shared" si="43"/>
        <v>0</v>
      </c>
      <c r="L76" s="2">
        <f t="shared" si="43"/>
        <v>0</v>
      </c>
      <c r="M76" s="90">
        <f t="shared" si="41"/>
        <v>133900</v>
      </c>
      <c r="N76" s="84">
        <f>N77+N80+N81</f>
        <v>133900</v>
      </c>
      <c r="O76" s="2">
        <f t="shared" si="43"/>
        <v>0</v>
      </c>
      <c r="P76" s="2">
        <f t="shared" si="43"/>
        <v>0</v>
      </c>
    </row>
    <row r="77" spans="1:17">
      <c r="A77" s="14" t="s">
        <v>167</v>
      </c>
      <c r="B77" s="6"/>
      <c r="C77" s="9"/>
      <c r="D77" s="9">
        <v>226030</v>
      </c>
      <c r="E77" s="111">
        <f t="shared" si="39"/>
        <v>63900</v>
      </c>
      <c r="F77" s="84">
        <v>63900</v>
      </c>
      <c r="G77" s="84"/>
      <c r="H77" s="61"/>
      <c r="I77" s="111">
        <f t="shared" si="40"/>
        <v>133900</v>
      </c>
      <c r="J77" s="84">
        <v>133900</v>
      </c>
      <c r="K77" s="2"/>
      <c r="L77" s="2"/>
      <c r="M77" s="90">
        <f t="shared" si="41"/>
        <v>133900</v>
      </c>
      <c r="N77" s="84">
        <v>133900</v>
      </c>
      <c r="O77" s="2"/>
      <c r="P77" s="2"/>
    </row>
    <row r="78" spans="1:17">
      <c r="A78" s="14" t="s">
        <v>167</v>
      </c>
      <c r="B78" s="6"/>
      <c r="C78" s="9"/>
      <c r="D78" s="9">
        <v>226090</v>
      </c>
      <c r="E78" s="111">
        <f t="shared" si="39"/>
        <v>30000</v>
      </c>
      <c r="F78" s="84">
        <v>30000</v>
      </c>
      <c r="G78" s="84"/>
      <c r="H78" s="61"/>
      <c r="I78" s="111">
        <f t="shared" si="40"/>
        <v>0</v>
      </c>
      <c r="J78" s="84"/>
      <c r="K78" s="2"/>
      <c r="L78" s="2"/>
      <c r="M78" s="90">
        <f t="shared" si="41"/>
        <v>0</v>
      </c>
      <c r="N78" s="84"/>
      <c r="O78" s="2"/>
      <c r="P78" s="2"/>
    </row>
    <row r="79" spans="1:17" ht="25.5" hidden="1" customHeight="1">
      <c r="A79" s="14" t="s">
        <v>167</v>
      </c>
      <c r="B79" s="6"/>
      <c r="C79" s="9"/>
      <c r="D79" s="9">
        <v>226320</v>
      </c>
      <c r="E79" s="111">
        <f t="shared" si="39"/>
        <v>40000</v>
      </c>
      <c r="F79" s="84">
        <v>40000</v>
      </c>
      <c r="G79" s="84"/>
      <c r="H79" s="61"/>
      <c r="I79" s="111">
        <f t="shared" si="40"/>
        <v>0</v>
      </c>
      <c r="J79" s="84"/>
      <c r="K79" s="2"/>
      <c r="L79" s="2"/>
      <c r="M79" s="90">
        <f t="shared" si="41"/>
        <v>0</v>
      </c>
      <c r="N79" s="84"/>
      <c r="O79" s="2"/>
      <c r="P79" s="2"/>
    </row>
    <row r="80" spans="1:17">
      <c r="A80" s="14" t="s">
        <v>168</v>
      </c>
      <c r="B80" s="6"/>
      <c r="C80" s="9"/>
      <c r="D80" s="9"/>
      <c r="E80" s="111">
        <f t="shared" si="39"/>
        <v>2200</v>
      </c>
      <c r="F80" s="84"/>
      <c r="G80" s="84"/>
      <c r="H80" s="61">
        <v>2200</v>
      </c>
      <c r="I80" s="111">
        <f t="shared" si="40"/>
        <v>0</v>
      </c>
      <c r="J80" s="84"/>
      <c r="K80" s="2"/>
      <c r="L80" s="2"/>
      <c r="M80" s="90">
        <f t="shared" si="41"/>
        <v>0</v>
      </c>
      <c r="N80" s="84"/>
      <c r="O80" s="2"/>
      <c r="P80" s="2"/>
    </row>
    <row r="81" spans="1:16">
      <c r="A81" s="14" t="s">
        <v>169</v>
      </c>
      <c r="B81" s="6"/>
      <c r="C81" s="9"/>
      <c r="D81" s="9"/>
      <c r="E81" s="111">
        <f t="shared" si="39"/>
        <v>266000</v>
      </c>
      <c r="F81" s="84"/>
      <c r="G81" s="84"/>
      <c r="H81" s="61">
        <f>221000+45000</f>
        <v>266000</v>
      </c>
      <c r="I81" s="111">
        <f t="shared" si="40"/>
        <v>0</v>
      </c>
      <c r="J81" s="84"/>
      <c r="K81" s="2"/>
      <c r="L81" s="2"/>
      <c r="M81" s="90">
        <f t="shared" si="41"/>
        <v>0</v>
      </c>
      <c r="N81" s="84"/>
      <c r="O81" s="2"/>
      <c r="P81" s="2"/>
    </row>
    <row r="82" spans="1:16">
      <c r="A82" s="14" t="s">
        <v>10</v>
      </c>
      <c r="B82" s="6"/>
      <c r="C82" s="9">
        <v>244</v>
      </c>
      <c r="D82" s="9">
        <v>290</v>
      </c>
      <c r="E82" s="111">
        <f t="shared" si="39"/>
        <v>0</v>
      </c>
      <c r="F82" s="84"/>
      <c r="G82" s="84"/>
      <c r="H82" s="61"/>
      <c r="I82" s="111">
        <f t="shared" si="40"/>
        <v>0</v>
      </c>
      <c r="J82" s="84"/>
      <c r="K82" s="2"/>
      <c r="L82" s="2"/>
      <c r="M82" s="90">
        <f t="shared" si="41"/>
        <v>0</v>
      </c>
      <c r="N82" s="84"/>
      <c r="O82" s="2"/>
      <c r="P82" s="2"/>
    </row>
    <row r="83" spans="1:16">
      <c r="A83" s="14" t="s">
        <v>12</v>
      </c>
      <c r="B83" s="6"/>
      <c r="C83" s="9">
        <v>244</v>
      </c>
      <c r="D83" s="9">
        <v>310</v>
      </c>
      <c r="E83" s="111">
        <f t="shared" si="39"/>
        <v>77500</v>
      </c>
      <c r="F83" s="84">
        <f>F84+F85+F86</f>
        <v>0</v>
      </c>
      <c r="G83" s="84">
        <f t="shared" ref="G83:P83" si="44">G84+G85+G86</f>
        <v>0</v>
      </c>
      <c r="H83" s="61">
        <f t="shared" si="44"/>
        <v>77500</v>
      </c>
      <c r="I83" s="111">
        <f t="shared" si="40"/>
        <v>0</v>
      </c>
      <c r="J83" s="84">
        <f>J84+J85+J86</f>
        <v>0</v>
      </c>
      <c r="K83" s="2">
        <f t="shared" si="44"/>
        <v>0</v>
      </c>
      <c r="L83" s="2">
        <f t="shared" si="44"/>
        <v>0</v>
      </c>
      <c r="M83" s="90">
        <f t="shared" si="41"/>
        <v>0</v>
      </c>
      <c r="N83" s="84">
        <f>N84+N85+N86</f>
        <v>0</v>
      </c>
      <c r="O83" s="2">
        <f t="shared" si="44"/>
        <v>0</v>
      </c>
      <c r="P83" s="2">
        <f t="shared" si="44"/>
        <v>0</v>
      </c>
    </row>
    <row r="84" spans="1:16" ht="14.25" customHeight="1">
      <c r="A84" s="14" t="s">
        <v>167</v>
      </c>
      <c r="B84" s="6"/>
      <c r="C84" s="9"/>
      <c r="D84" s="9"/>
      <c r="E84" s="111">
        <f t="shared" si="39"/>
        <v>0</v>
      </c>
      <c r="F84" s="84"/>
      <c r="G84" s="84"/>
      <c r="H84" s="61"/>
      <c r="I84" s="111">
        <f t="shared" si="40"/>
        <v>0</v>
      </c>
      <c r="J84" s="84"/>
      <c r="K84" s="2"/>
      <c r="L84" s="2"/>
      <c r="M84" s="90">
        <f t="shared" si="41"/>
        <v>0</v>
      </c>
      <c r="N84" s="84"/>
      <c r="O84" s="2"/>
      <c r="P84" s="2"/>
    </row>
    <row r="85" spans="1:16" ht="13.5" customHeight="1">
      <c r="A85" s="14" t="s">
        <v>168</v>
      </c>
      <c r="B85" s="6"/>
      <c r="C85" s="9"/>
      <c r="D85" s="9"/>
      <c r="E85" s="111">
        <f t="shared" si="39"/>
        <v>4000</v>
      </c>
      <c r="F85" s="84"/>
      <c r="G85" s="84"/>
      <c r="H85" s="61">
        <v>4000</v>
      </c>
      <c r="I85" s="111">
        <f t="shared" si="40"/>
        <v>0</v>
      </c>
      <c r="J85" s="84"/>
      <c r="K85" s="2"/>
      <c r="L85" s="2"/>
      <c r="M85" s="90">
        <f t="shared" si="41"/>
        <v>0</v>
      </c>
      <c r="N85" s="84"/>
      <c r="O85" s="2"/>
      <c r="P85" s="2"/>
    </row>
    <row r="86" spans="1:16" ht="17.25" customHeight="1">
      <c r="A86" s="14" t="s">
        <v>169</v>
      </c>
      <c r="B86" s="6"/>
      <c r="C86" s="9"/>
      <c r="D86" s="9"/>
      <c r="E86" s="111">
        <f t="shared" si="39"/>
        <v>73500</v>
      </c>
      <c r="F86" s="84"/>
      <c r="G86" s="84"/>
      <c r="H86" s="61">
        <f>57000-53500+70000</f>
        <v>73500</v>
      </c>
      <c r="I86" s="111">
        <f t="shared" si="40"/>
        <v>0</v>
      </c>
      <c r="J86" s="84"/>
      <c r="K86" s="2"/>
      <c r="L86" s="2"/>
      <c r="M86" s="90">
        <f t="shared" si="41"/>
        <v>0</v>
      </c>
      <c r="N86" s="84"/>
      <c r="O86" s="2"/>
      <c r="P86" s="2"/>
    </row>
    <row r="87" spans="1:16" ht="18" customHeight="1">
      <c r="A87" s="14" t="s">
        <v>13</v>
      </c>
      <c r="B87" s="6"/>
      <c r="C87" s="9">
        <v>244</v>
      </c>
      <c r="D87" s="9">
        <v>320</v>
      </c>
      <c r="E87" s="111">
        <f t="shared" si="39"/>
        <v>0</v>
      </c>
      <c r="F87" s="84"/>
      <c r="G87" s="84"/>
      <c r="H87" s="61"/>
      <c r="I87" s="111">
        <f t="shared" si="40"/>
        <v>0</v>
      </c>
      <c r="J87" s="84"/>
      <c r="K87" s="2"/>
      <c r="L87" s="2"/>
      <c r="M87" s="90">
        <f t="shared" si="41"/>
        <v>0</v>
      </c>
      <c r="N87" s="84"/>
      <c r="O87" s="2"/>
      <c r="P87" s="2"/>
    </row>
    <row r="88" spans="1:16" ht="18" customHeight="1">
      <c r="A88" s="14" t="s">
        <v>14</v>
      </c>
      <c r="B88" s="6"/>
      <c r="C88" s="9">
        <v>244</v>
      </c>
      <c r="D88" s="9">
        <v>340</v>
      </c>
      <c r="E88" s="111">
        <f t="shared" si="39"/>
        <v>168400</v>
      </c>
      <c r="F88" s="84">
        <f>F89+F90+F91</f>
        <v>0</v>
      </c>
      <c r="G88" s="84">
        <f t="shared" ref="G88:P88" si="45">G89+G90+G91</f>
        <v>0</v>
      </c>
      <c r="H88" s="61">
        <f t="shared" si="45"/>
        <v>168400</v>
      </c>
      <c r="I88" s="111">
        <f t="shared" si="40"/>
        <v>0</v>
      </c>
      <c r="J88" s="84">
        <f>J89+J90+J91</f>
        <v>0</v>
      </c>
      <c r="K88" s="2">
        <f t="shared" si="45"/>
        <v>0</v>
      </c>
      <c r="L88" s="2">
        <f t="shared" si="45"/>
        <v>0</v>
      </c>
      <c r="M88" s="90">
        <f t="shared" si="41"/>
        <v>0</v>
      </c>
      <c r="N88" s="84">
        <f>N89+N90+N91</f>
        <v>0</v>
      </c>
      <c r="O88" s="2">
        <f t="shared" si="45"/>
        <v>0</v>
      </c>
      <c r="P88" s="2">
        <f t="shared" si="45"/>
        <v>0</v>
      </c>
    </row>
    <row r="89" spans="1:16">
      <c r="A89" s="14" t="s">
        <v>167</v>
      </c>
      <c r="B89" s="6"/>
      <c r="C89" s="9"/>
      <c r="D89" s="9"/>
      <c r="E89" s="111">
        <f t="shared" si="39"/>
        <v>0</v>
      </c>
      <c r="F89" s="84"/>
      <c r="G89" s="84"/>
      <c r="H89" s="61"/>
      <c r="I89" s="111">
        <f t="shared" si="40"/>
        <v>0</v>
      </c>
      <c r="J89" s="84"/>
      <c r="K89" s="2"/>
      <c r="L89" s="2"/>
      <c r="M89" s="90">
        <f t="shared" si="41"/>
        <v>0</v>
      </c>
      <c r="N89" s="84"/>
      <c r="O89" s="2"/>
      <c r="P89" s="2"/>
    </row>
    <row r="90" spans="1:16">
      <c r="A90" s="14" t="s">
        <v>168</v>
      </c>
      <c r="B90" s="6"/>
      <c r="C90" s="9"/>
      <c r="D90" s="9"/>
      <c r="E90" s="111">
        <f t="shared" si="39"/>
        <v>4000</v>
      </c>
      <c r="F90" s="84"/>
      <c r="G90" s="84"/>
      <c r="H90" s="61">
        <v>4000</v>
      </c>
      <c r="I90" s="111">
        <f t="shared" si="40"/>
        <v>0</v>
      </c>
      <c r="J90" s="84"/>
      <c r="K90" s="2"/>
      <c r="L90" s="2"/>
      <c r="M90" s="90">
        <f t="shared" si="41"/>
        <v>0</v>
      </c>
      <c r="N90" s="84"/>
      <c r="O90" s="2"/>
      <c r="P90" s="2"/>
    </row>
    <row r="91" spans="1:16">
      <c r="A91" s="14" t="s">
        <v>169</v>
      </c>
      <c r="B91" s="6"/>
      <c r="C91" s="9"/>
      <c r="D91" s="9"/>
      <c r="E91" s="111">
        <f t="shared" si="39"/>
        <v>164400</v>
      </c>
      <c r="F91" s="84"/>
      <c r="G91" s="84"/>
      <c r="H91" s="61">
        <f>45000+30000+89400</f>
        <v>164400</v>
      </c>
      <c r="I91" s="111">
        <f t="shared" si="40"/>
        <v>0</v>
      </c>
      <c r="J91" s="84"/>
      <c r="K91" s="2"/>
      <c r="L91" s="2"/>
      <c r="M91" s="90">
        <f t="shared" si="41"/>
        <v>0</v>
      </c>
      <c r="N91" s="84"/>
      <c r="O91" s="2"/>
      <c r="P91" s="2"/>
    </row>
    <row r="92" spans="1:16" ht="57.75" customHeight="1">
      <c r="A92" s="14" t="s">
        <v>184</v>
      </c>
      <c r="B92" s="6"/>
      <c r="C92" s="9">
        <v>245</v>
      </c>
      <c r="D92" s="9"/>
      <c r="E92" s="111">
        <f t="shared" si="39"/>
        <v>0</v>
      </c>
      <c r="F92" s="84"/>
      <c r="G92" s="84"/>
      <c r="H92" s="61"/>
      <c r="I92" s="111">
        <f t="shared" si="40"/>
        <v>0</v>
      </c>
      <c r="J92" s="84"/>
      <c r="K92" s="2"/>
      <c r="L92" s="2"/>
      <c r="M92" s="90">
        <f t="shared" si="41"/>
        <v>0</v>
      </c>
      <c r="N92" s="84"/>
      <c r="O92" s="2"/>
      <c r="P92" s="2"/>
    </row>
    <row r="93" spans="1:16" ht="18.75" customHeight="1">
      <c r="A93" s="115" t="s">
        <v>165</v>
      </c>
      <c r="B93" s="64">
        <v>500</v>
      </c>
      <c r="C93" s="64"/>
      <c r="D93" s="64"/>
      <c r="E93" s="111">
        <f t="shared" si="39"/>
        <v>582067.87</v>
      </c>
      <c r="F93" s="85">
        <f>SUM(F94:F96)</f>
        <v>195882.32</v>
      </c>
      <c r="G93" s="85">
        <f t="shared" ref="G93:H93" si="46">SUM(G94:G96)</f>
        <v>0</v>
      </c>
      <c r="H93" s="85">
        <f t="shared" si="46"/>
        <v>386185.55</v>
      </c>
      <c r="I93" s="111">
        <f t="shared" si="40"/>
        <v>0</v>
      </c>
      <c r="J93" s="85">
        <f>SUM(J94:J96)</f>
        <v>0</v>
      </c>
      <c r="K93" s="71">
        <f t="shared" ref="K93:L93" si="47">SUM(K94:K96)</f>
        <v>0</v>
      </c>
      <c r="L93" s="71">
        <f t="shared" si="47"/>
        <v>0</v>
      </c>
      <c r="M93" s="90">
        <f t="shared" si="41"/>
        <v>0</v>
      </c>
      <c r="N93" s="85">
        <f>SUM(N94:N96)</f>
        <v>0</v>
      </c>
      <c r="O93" s="71">
        <f t="shared" ref="O93:P93" si="48">SUM(O94:O96)</f>
        <v>0</v>
      </c>
      <c r="P93" s="71">
        <f t="shared" si="48"/>
        <v>0</v>
      </c>
    </row>
    <row r="94" spans="1:16" ht="19.5" customHeight="1">
      <c r="A94" s="70" t="s">
        <v>166</v>
      </c>
      <c r="B94" s="64"/>
      <c r="C94" s="65"/>
      <c r="D94" s="65"/>
      <c r="E94" s="111">
        <f t="shared" si="39"/>
        <v>195882.32</v>
      </c>
      <c r="F94" s="86">
        <v>195882.32</v>
      </c>
      <c r="G94" s="86"/>
      <c r="H94" s="86"/>
      <c r="I94" s="111">
        <f t="shared" si="40"/>
        <v>0</v>
      </c>
      <c r="J94" s="86"/>
      <c r="K94" s="65"/>
      <c r="L94" s="65"/>
      <c r="M94" s="90">
        <f t="shared" si="41"/>
        <v>0</v>
      </c>
      <c r="N94" s="86"/>
      <c r="O94" s="65"/>
      <c r="P94" s="65"/>
    </row>
    <row r="95" spans="1:16" ht="16.5" customHeight="1">
      <c r="A95" s="70" t="s">
        <v>164</v>
      </c>
      <c r="B95" s="64"/>
      <c r="C95" s="65"/>
      <c r="D95" s="65"/>
      <c r="E95" s="111">
        <f t="shared" si="39"/>
        <v>12963.26</v>
      </c>
      <c r="F95" s="86"/>
      <c r="G95" s="86"/>
      <c r="H95" s="86">
        <v>12963.26</v>
      </c>
      <c r="I95" s="111">
        <f t="shared" si="40"/>
        <v>0</v>
      </c>
      <c r="J95" s="66"/>
      <c r="K95" s="65"/>
      <c r="L95" s="65"/>
      <c r="M95" s="90">
        <f t="shared" si="41"/>
        <v>0</v>
      </c>
      <c r="N95" s="66"/>
      <c r="O95" s="65"/>
      <c r="P95" s="65"/>
    </row>
    <row r="96" spans="1:16" ht="30">
      <c r="A96" s="70" t="s">
        <v>163</v>
      </c>
      <c r="B96" s="64"/>
      <c r="C96" s="65"/>
      <c r="D96" s="65"/>
      <c r="E96" s="111">
        <f t="shared" si="39"/>
        <v>373222.29</v>
      </c>
      <c r="F96" s="86"/>
      <c r="G96" s="86"/>
      <c r="H96" s="86">
        <v>373222.29</v>
      </c>
      <c r="I96" s="111">
        <f t="shared" si="40"/>
        <v>0</v>
      </c>
      <c r="J96" s="66"/>
      <c r="K96" s="65"/>
      <c r="L96" s="65"/>
      <c r="M96" s="90">
        <f t="shared" si="41"/>
        <v>0</v>
      </c>
      <c r="N96" s="66"/>
      <c r="O96" s="65"/>
      <c r="P96" s="65"/>
    </row>
    <row r="97" spans="1:16">
      <c r="A97" s="57" t="s">
        <v>38</v>
      </c>
      <c r="B97" s="5">
        <v>600</v>
      </c>
      <c r="C97" s="56"/>
      <c r="D97" s="56"/>
      <c r="E97" s="111">
        <f t="shared" si="39"/>
        <v>0</v>
      </c>
      <c r="F97" s="86"/>
      <c r="G97" s="113"/>
      <c r="H97" s="86"/>
      <c r="I97" s="111">
        <f t="shared" si="40"/>
        <v>0</v>
      </c>
      <c r="J97" s="63"/>
      <c r="K97" s="56"/>
      <c r="L97" s="56"/>
      <c r="M97" s="90">
        <f t="shared" si="41"/>
        <v>0</v>
      </c>
      <c r="N97" s="63"/>
      <c r="O97" s="56"/>
      <c r="P97" s="56"/>
    </row>
    <row r="98" spans="1:16">
      <c r="A98" s="56"/>
      <c r="B98" s="56"/>
      <c r="C98" s="56"/>
      <c r="D98" s="56"/>
      <c r="E98" s="114"/>
      <c r="F98" s="114"/>
      <c r="G98" s="114"/>
      <c r="H98" s="114"/>
      <c r="I98" s="114"/>
      <c r="J98" s="56"/>
      <c r="K98" s="56"/>
      <c r="L98" s="56"/>
      <c r="M98" s="56"/>
      <c r="N98" s="56"/>
      <c r="O98" s="56"/>
      <c r="P98" s="56"/>
    </row>
  </sheetData>
  <mergeCells count="7">
    <mergeCell ref="I4:L4"/>
    <mergeCell ref="M4:P4"/>
    <mergeCell ref="E4:H4"/>
    <mergeCell ref="A4:A5"/>
    <mergeCell ref="B4:B5"/>
    <mergeCell ref="C4:C5"/>
    <mergeCell ref="D4:D5"/>
  </mergeCells>
  <pageMargins left="0.31496062992125984" right="0.31496062992125984" top="0.35433070866141736" bottom="0.35433070866141736" header="0" footer="0"/>
  <pageSetup paperSize="9" scale="54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"/>
  <sheetViews>
    <sheetView view="pageBreakPreview" zoomScale="60" workbookViewId="0">
      <selection activeCell="G3" sqref="G3:H3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4.42578125" customWidth="1"/>
    <col min="6" max="6" width="13.85546875" customWidth="1"/>
    <col min="7" max="7" width="15.42578125" customWidth="1"/>
    <col min="8" max="8" width="13.42578125" customWidth="1"/>
    <col min="9" max="9" width="15.28515625" customWidth="1"/>
    <col min="10" max="10" width="17.42578125" customWidth="1"/>
    <col min="11" max="11" width="14.85546875" customWidth="1"/>
    <col min="12" max="12" width="14.5703125" customWidth="1"/>
  </cols>
  <sheetData>
    <row r="1" spans="1:12" ht="17.25" customHeight="1">
      <c r="A1" s="15"/>
      <c r="B1" s="15"/>
      <c r="C1" s="15"/>
      <c r="D1" s="15"/>
      <c r="E1" s="15"/>
      <c r="F1" s="15"/>
      <c r="G1" s="15"/>
      <c r="H1" s="15"/>
      <c r="I1" s="15"/>
      <c r="J1" s="15"/>
      <c r="K1" s="15" t="s">
        <v>32</v>
      </c>
    </row>
    <row r="2" spans="1:12" ht="27.75" customHeight="1">
      <c r="A2" s="15" t="s">
        <v>198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2">
      <c r="A3" s="45" t="s">
        <v>199</v>
      </c>
      <c r="B3" s="45" t="s">
        <v>200</v>
      </c>
      <c r="C3" s="103"/>
      <c r="D3" s="103"/>
      <c r="E3" s="103"/>
      <c r="F3" s="103"/>
      <c r="G3" s="103"/>
      <c r="H3" s="103"/>
      <c r="I3" s="15"/>
      <c r="J3" s="15"/>
      <c r="K3" s="15"/>
    </row>
    <row r="5" spans="1:12" ht="27.75" customHeight="1">
      <c r="A5" s="147" t="s">
        <v>136</v>
      </c>
      <c r="B5" s="147" t="s">
        <v>22</v>
      </c>
      <c r="C5" s="147" t="s">
        <v>137</v>
      </c>
      <c r="D5" s="150" t="s">
        <v>138</v>
      </c>
      <c r="E5" s="151"/>
      <c r="F5" s="151"/>
      <c r="G5" s="151"/>
      <c r="H5" s="151"/>
      <c r="I5" s="151"/>
      <c r="J5" s="151"/>
      <c r="K5" s="151"/>
      <c r="L5" s="152"/>
    </row>
    <row r="6" spans="1:12" ht="30" customHeight="1">
      <c r="A6" s="148"/>
      <c r="B6" s="148"/>
      <c r="C6" s="148"/>
      <c r="D6" s="153" t="s">
        <v>139</v>
      </c>
      <c r="E6" s="153"/>
      <c r="F6" s="153"/>
      <c r="G6" s="150" t="s">
        <v>69</v>
      </c>
      <c r="H6" s="151"/>
      <c r="I6" s="151"/>
      <c r="J6" s="151"/>
      <c r="K6" s="151"/>
      <c r="L6" s="152"/>
    </row>
    <row r="7" spans="1:12" ht="110.25" customHeight="1">
      <c r="A7" s="148"/>
      <c r="B7" s="148"/>
      <c r="C7" s="148"/>
      <c r="D7" s="153"/>
      <c r="E7" s="153"/>
      <c r="F7" s="153"/>
      <c r="G7" s="153" t="s">
        <v>140</v>
      </c>
      <c r="H7" s="153"/>
      <c r="I7" s="153"/>
      <c r="J7" s="151" t="s">
        <v>141</v>
      </c>
      <c r="K7" s="151"/>
      <c r="L7" s="152"/>
    </row>
    <row r="8" spans="1:12" ht="60">
      <c r="A8" s="149"/>
      <c r="B8" s="149"/>
      <c r="C8" s="149"/>
      <c r="D8" s="52" t="s">
        <v>157</v>
      </c>
      <c r="E8" s="52" t="s">
        <v>158</v>
      </c>
      <c r="F8" s="52" t="s">
        <v>159</v>
      </c>
      <c r="G8" s="52" t="s">
        <v>157</v>
      </c>
      <c r="H8" s="52" t="s">
        <v>158</v>
      </c>
      <c r="I8" s="52" t="s">
        <v>159</v>
      </c>
      <c r="J8" s="52" t="s">
        <v>157</v>
      </c>
      <c r="K8" s="52" t="s">
        <v>158</v>
      </c>
      <c r="L8" s="52" t="s">
        <v>159</v>
      </c>
    </row>
    <row r="9" spans="1:12">
      <c r="A9" s="46">
        <v>1</v>
      </c>
      <c r="B9" s="46">
        <v>2</v>
      </c>
      <c r="C9" s="46">
        <v>3</v>
      </c>
      <c r="D9" s="46">
        <v>4</v>
      </c>
      <c r="E9" s="46">
        <v>5</v>
      </c>
      <c r="F9" s="46">
        <v>6</v>
      </c>
      <c r="G9" s="46">
        <v>7</v>
      </c>
      <c r="H9" s="46">
        <v>8</v>
      </c>
      <c r="I9" s="46">
        <v>9</v>
      </c>
      <c r="J9" s="46">
        <v>10</v>
      </c>
      <c r="K9" s="46">
        <v>11</v>
      </c>
      <c r="L9" s="46">
        <v>12</v>
      </c>
    </row>
    <row r="10" spans="1:12" ht="51.75" customHeight="1">
      <c r="A10" s="6" t="s">
        <v>142</v>
      </c>
      <c r="B10" s="48" t="s">
        <v>143</v>
      </c>
      <c r="C10" s="47" t="s">
        <v>133</v>
      </c>
      <c r="D10" s="54">
        <f t="shared" ref="D10:F10" si="0">D11+D12</f>
        <v>1199742.3700000001</v>
      </c>
      <c r="E10" s="54">
        <f t="shared" si="0"/>
        <v>503400</v>
      </c>
      <c r="F10" s="54">
        <f t="shared" si="0"/>
        <v>503400</v>
      </c>
      <c r="G10" s="54">
        <f>G11+G12</f>
        <v>1199742.3700000001</v>
      </c>
      <c r="H10" s="54">
        <f t="shared" ref="H10:L10" si="1">H11+H12</f>
        <v>503400</v>
      </c>
      <c r="I10" s="54">
        <f t="shared" si="1"/>
        <v>503400</v>
      </c>
      <c r="J10" s="54">
        <f t="shared" si="1"/>
        <v>0</v>
      </c>
      <c r="K10" s="54">
        <f t="shared" si="1"/>
        <v>0</v>
      </c>
      <c r="L10" s="54">
        <f t="shared" si="1"/>
        <v>0</v>
      </c>
    </row>
    <row r="11" spans="1:12" ht="83.25" customHeight="1">
      <c r="A11" s="6" t="s">
        <v>144</v>
      </c>
      <c r="B11" s="49">
        <v>1001</v>
      </c>
      <c r="C11" s="47" t="s">
        <v>133</v>
      </c>
      <c r="D11" s="54"/>
      <c r="E11" s="54"/>
      <c r="F11" s="54"/>
      <c r="G11" s="54"/>
      <c r="H11" s="54"/>
      <c r="I11" s="54"/>
      <c r="J11" s="54"/>
      <c r="K11" s="54"/>
      <c r="L11" s="54"/>
    </row>
    <row r="12" spans="1:12" ht="74.25" customHeight="1">
      <c r="A12" s="6" t="s">
        <v>145</v>
      </c>
      <c r="B12" s="49">
        <v>2001</v>
      </c>
      <c r="C12" s="47"/>
      <c r="D12" s="54">
        <f>G12+J12</f>
        <v>1199742.3700000001</v>
      </c>
      <c r="E12" s="54">
        <f>H12+K12</f>
        <v>503400</v>
      </c>
      <c r="F12" s="54">
        <f t="shared" ref="F12" si="2">I12+L12</f>
        <v>503400</v>
      </c>
      <c r="G12" s="54">
        <f>'Таблица 2'!E45</f>
        <v>1199742.3700000001</v>
      </c>
      <c r="H12" s="54">
        <f>'Таблица 2'!I45</f>
        <v>503400</v>
      </c>
      <c r="I12" s="54">
        <f>'Таблица 2'!M45</f>
        <v>503400</v>
      </c>
      <c r="J12" s="54">
        <v>0</v>
      </c>
      <c r="K12" s="54">
        <v>0</v>
      </c>
      <c r="L12" s="54">
        <v>0</v>
      </c>
    </row>
  </sheetData>
  <mergeCells count="8">
    <mergeCell ref="A5:A8"/>
    <mergeCell ref="B5:B8"/>
    <mergeCell ref="C5:C8"/>
    <mergeCell ref="D5:L5"/>
    <mergeCell ref="D6:F7"/>
    <mergeCell ref="G6:L6"/>
    <mergeCell ref="G7:I7"/>
    <mergeCell ref="J7:L7"/>
  </mergeCells>
  <pageMargins left="0.31496062992125984" right="0.31496062992125984" top="0.35433070866141736" bottom="0.35433070866141736" header="0" footer="0"/>
  <pageSetup paperSize="9" scale="7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view="pageBreakPreview" zoomScale="60" workbookViewId="0">
      <selection activeCell="A2" sqref="A2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16"/>
      <c r="B1" s="16"/>
      <c r="C1" s="17" t="s">
        <v>33</v>
      </c>
    </row>
    <row r="2" spans="1:3" ht="28.5" customHeight="1">
      <c r="A2" s="16" t="s">
        <v>226</v>
      </c>
      <c r="B2" s="16"/>
      <c r="C2" s="16"/>
    </row>
    <row r="3" spans="1:3" ht="18" customHeight="1">
      <c r="A3" s="104" t="s">
        <v>156</v>
      </c>
      <c r="B3" s="16" t="s">
        <v>201</v>
      </c>
      <c r="C3" s="16"/>
    </row>
    <row r="4" spans="1:3" ht="15.75">
      <c r="A4" s="105" t="s">
        <v>34</v>
      </c>
      <c r="B4" s="16"/>
      <c r="C4" s="16"/>
    </row>
    <row r="5" spans="1:3" ht="32.25" customHeight="1">
      <c r="A5" s="16"/>
      <c r="B5" s="16"/>
      <c r="C5" s="16"/>
    </row>
    <row r="6" spans="1:3" ht="69" customHeight="1">
      <c r="A6" s="18" t="s">
        <v>1</v>
      </c>
      <c r="B6" s="18" t="s">
        <v>22</v>
      </c>
      <c r="C6" s="18" t="s">
        <v>35</v>
      </c>
    </row>
    <row r="7" spans="1:3" ht="15.75">
      <c r="A7" s="19">
        <v>1</v>
      </c>
      <c r="B7" s="19">
        <v>2</v>
      </c>
      <c r="C7" s="19">
        <v>3</v>
      </c>
    </row>
    <row r="8" spans="1:3" ht="26.25" customHeight="1">
      <c r="A8" s="20" t="s">
        <v>36</v>
      </c>
      <c r="B8" s="21" t="s">
        <v>37</v>
      </c>
      <c r="C8" s="26">
        <v>0</v>
      </c>
    </row>
    <row r="9" spans="1:3" ht="20.25" customHeight="1">
      <c r="A9" s="20" t="s">
        <v>38</v>
      </c>
      <c r="B9" s="21" t="s">
        <v>39</v>
      </c>
      <c r="C9" s="26">
        <v>0</v>
      </c>
    </row>
    <row r="10" spans="1:3" ht="21.75" customHeight="1">
      <c r="A10" s="20" t="s">
        <v>40</v>
      </c>
      <c r="B10" s="21" t="s">
        <v>41</v>
      </c>
      <c r="C10" s="26">
        <v>0</v>
      </c>
    </row>
    <row r="11" spans="1:3" ht="21.75" customHeight="1">
      <c r="A11" s="20" t="s">
        <v>42</v>
      </c>
      <c r="B11" s="21" t="s">
        <v>43</v>
      </c>
      <c r="C11" s="26">
        <v>0</v>
      </c>
    </row>
    <row r="12" spans="1:3" ht="18.75">
      <c r="C12" s="22"/>
    </row>
  </sheetData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view="pageBreakPreview" zoomScale="60" workbookViewId="0">
      <selection activeCell="C9" sqref="C9"/>
    </sheetView>
  </sheetViews>
  <sheetFormatPr defaultRowHeight="15"/>
  <cols>
    <col min="1" max="1" width="82.5703125" customWidth="1"/>
    <col min="2" max="2" width="37.42578125" customWidth="1"/>
    <col min="3" max="3" width="38.7109375" customWidth="1"/>
  </cols>
  <sheetData>
    <row r="1" spans="1:3" ht="15.75">
      <c r="A1" s="23"/>
      <c r="B1" s="23"/>
      <c r="C1" s="24" t="s">
        <v>44</v>
      </c>
    </row>
    <row r="2" spans="1:3" ht="15.75">
      <c r="A2" s="16" t="s">
        <v>202</v>
      </c>
      <c r="B2" s="23"/>
      <c r="C2" s="23"/>
    </row>
    <row r="3" spans="1:3" ht="15.75">
      <c r="A3" s="23"/>
      <c r="B3" s="23"/>
      <c r="C3" s="23"/>
    </row>
    <row r="4" spans="1:3" ht="15.75">
      <c r="A4" s="25" t="s">
        <v>1</v>
      </c>
      <c r="B4" s="25" t="s">
        <v>22</v>
      </c>
      <c r="C4" s="25" t="s">
        <v>45</v>
      </c>
    </row>
    <row r="5" spans="1:3" ht="15.75">
      <c r="A5" s="25">
        <v>1</v>
      </c>
      <c r="B5" s="25">
        <v>2</v>
      </c>
      <c r="C5" s="25">
        <v>3</v>
      </c>
    </row>
    <row r="6" spans="1:3" ht="27" customHeight="1">
      <c r="A6" s="108" t="s">
        <v>46</v>
      </c>
      <c r="B6" s="106" t="s">
        <v>37</v>
      </c>
      <c r="C6" s="106">
        <v>0</v>
      </c>
    </row>
    <row r="7" spans="1:3" ht="80.25" customHeight="1">
      <c r="A7" s="109" t="s">
        <v>47</v>
      </c>
      <c r="B7" s="107" t="s">
        <v>39</v>
      </c>
      <c r="C7" s="107">
        <v>0</v>
      </c>
    </row>
    <row r="8" spans="1:3" ht="29.25" customHeight="1">
      <c r="A8" s="109" t="s">
        <v>48</v>
      </c>
      <c r="B8" s="107" t="s">
        <v>41</v>
      </c>
      <c r="C8" s="106">
        <v>0</v>
      </c>
    </row>
    <row r="9" spans="1:3" ht="17.25" customHeight="1">
      <c r="A9" s="23"/>
      <c r="B9" s="23"/>
      <c r="C9" s="23"/>
    </row>
    <row r="10" spans="1:3" ht="15.75">
      <c r="A10" s="27"/>
      <c r="B10" s="27"/>
      <c r="C10" s="27"/>
    </row>
    <row r="11" spans="1:3" ht="90" customHeight="1">
      <c r="A11" s="73" t="s">
        <v>179</v>
      </c>
      <c r="B11" s="74"/>
      <c r="C11" s="75" t="s">
        <v>178</v>
      </c>
    </row>
    <row r="12" spans="1:3" ht="18" customHeight="1">
      <c r="A12" s="76"/>
      <c r="B12" s="28"/>
      <c r="C12" s="77"/>
    </row>
    <row r="13" spans="1:3" ht="15.75" hidden="1">
      <c r="A13" s="78"/>
      <c r="B13" s="28"/>
      <c r="C13" s="77"/>
    </row>
    <row r="14" spans="1:3" ht="32.25" customHeight="1">
      <c r="A14" s="79" t="s">
        <v>174</v>
      </c>
      <c r="B14" s="80"/>
      <c r="C14" s="77" t="s">
        <v>175</v>
      </c>
    </row>
    <row r="15" spans="1:3" ht="15.75">
      <c r="A15" s="78"/>
      <c r="B15" s="28"/>
      <c r="C15" s="77"/>
    </row>
    <row r="16" spans="1:3" ht="15.75">
      <c r="A16" s="78"/>
      <c r="B16" s="28"/>
      <c r="C16" s="77"/>
    </row>
    <row r="17" spans="1:3" ht="15.75">
      <c r="A17" s="79" t="s">
        <v>176</v>
      </c>
      <c r="B17" s="80"/>
      <c r="C17" s="77" t="s">
        <v>177</v>
      </c>
    </row>
    <row r="18" spans="1:3" ht="15.75">
      <c r="A18" s="30"/>
      <c r="B18" s="28"/>
      <c r="C18" s="29"/>
    </row>
    <row r="19" spans="1:3" ht="15.75">
      <c r="A19" s="30"/>
      <c r="B19" s="28"/>
      <c r="C19" s="29"/>
    </row>
    <row r="20" spans="1:3" ht="15.75">
      <c r="A20" s="30"/>
      <c r="B20" s="28"/>
      <c r="C20" s="29"/>
    </row>
    <row r="21" spans="1:3" ht="15.75">
      <c r="A21" s="30"/>
      <c r="B21" s="28"/>
      <c r="C21" s="29"/>
    </row>
  </sheetData>
  <pageMargins left="0.70866141732283472" right="0.70866141732283472" top="0.74803149606299213" bottom="0.74803149606299213" header="0.31496062992125984" footer="0.31496062992125984"/>
  <pageSetup paperSize="9" scale="8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'план титул'!Область_печати</vt:lpstr>
      <vt:lpstr>'Таблица 2'!Область_печати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lastPrinted>2017-05-02T13:04:14Z</cp:lastPrinted>
  <dcterms:created xsi:type="dcterms:W3CDTF">2016-05-25T03:20:39Z</dcterms:created>
  <dcterms:modified xsi:type="dcterms:W3CDTF">2017-08-23T15:04:55Z</dcterms:modified>
</cp:coreProperties>
</file>