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титул'!$A$1:$L$67</definedName>
    <definedName name="_xlnm.Print_Area" localSheetId="2">'Таблица 2'!$A$1:$P$97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H79" i="1"/>
  <c r="H76" s="1"/>
  <c r="H90"/>
  <c r="H75"/>
  <c r="H85"/>
  <c r="M7"/>
  <c r="M8"/>
  <c r="M9"/>
  <c r="M10"/>
  <c r="M11"/>
  <c r="M12"/>
  <c r="M13"/>
  <c r="M18"/>
  <c r="M19"/>
  <c r="M20"/>
  <c r="M22"/>
  <c r="M23"/>
  <c r="M24"/>
  <c r="M25"/>
  <c r="M27"/>
  <c r="M28"/>
  <c r="M29"/>
  <c r="M30"/>
  <c r="M31"/>
  <c r="M32"/>
  <c r="M33"/>
  <c r="M34"/>
  <c r="M36"/>
  <c r="M37"/>
  <c r="M38"/>
  <c r="M39"/>
  <c r="M41"/>
  <c r="M43"/>
  <c r="M44"/>
  <c r="M47"/>
  <c r="M48"/>
  <c r="M49"/>
  <c r="M50"/>
  <c r="M53"/>
  <c r="M54"/>
  <c r="M55"/>
  <c r="M57"/>
  <c r="M58"/>
  <c r="M59"/>
  <c r="M61"/>
  <c r="M62"/>
  <c r="M63"/>
  <c r="M65"/>
  <c r="M66"/>
  <c r="M67"/>
  <c r="M69"/>
  <c r="M70"/>
  <c r="M71"/>
  <c r="M73"/>
  <c r="M74"/>
  <c r="M75"/>
  <c r="M77"/>
  <c r="M78"/>
  <c r="M79"/>
  <c r="M80"/>
  <c r="M81"/>
  <c r="M83"/>
  <c r="M84"/>
  <c r="M85"/>
  <c r="M86"/>
  <c r="M88"/>
  <c r="M89"/>
  <c r="M90"/>
  <c r="M91"/>
  <c r="M93"/>
  <c r="M94"/>
  <c r="M95"/>
  <c r="M96"/>
  <c r="I7"/>
  <c r="I8"/>
  <c r="I9"/>
  <c r="I10"/>
  <c r="I11"/>
  <c r="I12"/>
  <c r="I13"/>
  <c r="I18"/>
  <c r="I19"/>
  <c r="I20"/>
  <c r="I22"/>
  <c r="I23"/>
  <c r="I24"/>
  <c r="I25"/>
  <c r="I27"/>
  <c r="I28"/>
  <c r="I29"/>
  <c r="I30"/>
  <c r="I31"/>
  <c r="I32"/>
  <c r="I33"/>
  <c r="I34"/>
  <c r="I36"/>
  <c r="I37"/>
  <c r="I38"/>
  <c r="I39"/>
  <c r="I41"/>
  <c r="I43"/>
  <c r="I44"/>
  <c r="I47"/>
  <c r="I48"/>
  <c r="I49"/>
  <c r="I50"/>
  <c r="I53"/>
  <c r="I54"/>
  <c r="I55"/>
  <c r="I57"/>
  <c r="I58"/>
  <c r="I59"/>
  <c r="I61"/>
  <c r="I62"/>
  <c r="I63"/>
  <c r="I65"/>
  <c r="I66"/>
  <c r="I67"/>
  <c r="I69"/>
  <c r="I70"/>
  <c r="I71"/>
  <c r="I73"/>
  <c r="I74"/>
  <c r="I75"/>
  <c r="I77"/>
  <c r="I78"/>
  <c r="I79"/>
  <c r="I80"/>
  <c r="I81"/>
  <c r="I83"/>
  <c r="I84"/>
  <c r="I85"/>
  <c r="I86"/>
  <c r="I88"/>
  <c r="I89"/>
  <c r="I90"/>
  <c r="I91"/>
  <c r="I93"/>
  <c r="I94"/>
  <c r="I95"/>
  <c r="I96"/>
  <c r="E7"/>
  <c r="E9"/>
  <c r="E12"/>
  <c r="E13"/>
  <c r="E18"/>
  <c r="E19"/>
  <c r="E20"/>
  <c r="E22"/>
  <c r="E23"/>
  <c r="E24"/>
  <c r="E25"/>
  <c r="E27"/>
  <c r="E28"/>
  <c r="E29"/>
  <c r="E30"/>
  <c r="E31"/>
  <c r="E32"/>
  <c r="E33"/>
  <c r="E34"/>
  <c r="E36"/>
  <c r="E37"/>
  <c r="E38"/>
  <c r="E39"/>
  <c r="E41"/>
  <c r="E43"/>
  <c r="E44"/>
  <c r="E47"/>
  <c r="E48"/>
  <c r="E49"/>
  <c r="E50"/>
  <c r="E53"/>
  <c r="E54"/>
  <c r="E55"/>
  <c r="E57"/>
  <c r="E58"/>
  <c r="E59"/>
  <c r="E61"/>
  <c r="E62"/>
  <c r="E63"/>
  <c r="E65"/>
  <c r="E66"/>
  <c r="E67"/>
  <c r="E69"/>
  <c r="E70"/>
  <c r="E71"/>
  <c r="E73"/>
  <c r="E74"/>
  <c r="E75"/>
  <c r="E77"/>
  <c r="E78"/>
  <c r="E79"/>
  <c r="E80"/>
  <c r="E81"/>
  <c r="E83"/>
  <c r="E84"/>
  <c r="E85"/>
  <c r="E86"/>
  <c r="E88"/>
  <c r="E89"/>
  <c r="E90"/>
  <c r="E91"/>
  <c r="E93"/>
  <c r="E94"/>
  <c r="E95"/>
  <c r="E96"/>
  <c r="P92"/>
  <c r="O92"/>
  <c r="N92"/>
  <c r="M92" s="1"/>
  <c r="L92"/>
  <c r="K92"/>
  <c r="J92"/>
  <c r="I92" s="1"/>
  <c r="H92"/>
  <c r="G92"/>
  <c r="F92"/>
  <c r="E92" s="1"/>
  <c r="P87"/>
  <c r="O87"/>
  <c r="N87"/>
  <c r="M87" s="1"/>
  <c r="L87"/>
  <c r="K87"/>
  <c r="J87"/>
  <c r="I87" s="1"/>
  <c r="H87"/>
  <c r="G87"/>
  <c r="F87"/>
  <c r="P82"/>
  <c r="O82"/>
  <c r="N82"/>
  <c r="M82" s="1"/>
  <c r="L82"/>
  <c r="K82"/>
  <c r="J82"/>
  <c r="I82" s="1"/>
  <c r="H82"/>
  <c r="G82"/>
  <c r="F82"/>
  <c r="P76"/>
  <c r="O76"/>
  <c r="N76"/>
  <c r="M76" s="1"/>
  <c r="L76"/>
  <c r="K76"/>
  <c r="J76"/>
  <c r="I76" s="1"/>
  <c r="G76"/>
  <c r="F76"/>
  <c r="P72"/>
  <c r="O72"/>
  <c r="N72"/>
  <c r="M72" s="1"/>
  <c r="L72"/>
  <c r="K72"/>
  <c r="J72"/>
  <c r="I72" s="1"/>
  <c r="H72"/>
  <c r="G72"/>
  <c r="F72"/>
  <c r="P68"/>
  <c r="O68"/>
  <c r="N68"/>
  <c r="M68" s="1"/>
  <c r="L68"/>
  <c r="K68"/>
  <c r="J68"/>
  <c r="I68" s="1"/>
  <c r="H68"/>
  <c r="G68"/>
  <c r="F68"/>
  <c r="E68" s="1"/>
  <c r="P64"/>
  <c r="O64"/>
  <c r="N64"/>
  <c r="M64" s="1"/>
  <c r="L64"/>
  <c r="K64"/>
  <c r="J64"/>
  <c r="I64" s="1"/>
  <c r="H64"/>
  <c r="G64"/>
  <c r="F64"/>
  <c r="E64" s="1"/>
  <c r="P60"/>
  <c r="O60"/>
  <c r="N60"/>
  <c r="M60" s="1"/>
  <c r="L60"/>
  <c r="K60"/>
  <c r="J60"/>
  <c r="I60" s="1"/>
  <c r="H60"/>
  <c r="G60"/>
  <c r="F60"/>
  <c r="E60" s="1"/>
  <c r="P56"/>
  <c r="O56"/>
  <c r="N56"/>
  <c r="M56" s="1"/>
  <c r="L56"/>
  <c r="K56"/>
  <c r="J56"/>
  <c r="I56" s="1"/>
  <c r="H56"/>
  <c r="G56"/>
  <c r="F56"/>
  <c r="E56" s="1"/>
  <c r="P52"/>
  <c r="O52"/>
  <c r="N52"/>
  <c r="M52" s="1"/>
  <c r="L52"/>
  <c r="K52"/>
  <c r="J52"/>
  <c r="I52" s="1"/>
  <c r="H52"/>
  <c r="H51" s="1"/>
  <c r="G52"/>
  <c r="F52"/>
  <c r="E52" s="1"/>
  <c r="P51"/>
  <c r="O51"/>
  <c r="L51"/>
  <c r="K51"/>
  <c r="J51"/>
  <c r="I51" s="1"/>
  <c r="G51"/>
  <c r="F51"/>
  <c r="P46"/>
  <c r="P45" s="1"/>
  <c r="P42" s="1"/>
  <c r="O46"/>
  <c r="O45" s="1"/>
  <c r="O42" s="1"/>
  <c r="N46"/>
  <c r="M46" s="1"/>
  <c r="L46"/>
  <c r="L45" s="1"/>
  <c r="L42" s="1"/>
  <c r="K46"/>
  <c r="K45" s="1"/>
  <c r="K42" s="1"/>
  <c r="J46"/>
  <c r="J45" s="1"/>
  <c r="H46"/>
  <c r="G46"/>
  <c r="G45" s="1"/>
  <c r="G42" s="1"/>
  <c r="F46"/>
  <c r="E46" s="1"/>
  <c r="P40"/>
  <c r="O40"/>
  <c r="N40"/>
  <c r="M40" s="1"/>
  <c r="L40"/>
  <c r="K40"/>
  <c r="J40"/>
  <c r="I40" s="1"/>
  <c r="H40"/>
  <c r="G40"/>
  <c r="F40"/>
  <c r="E40" s="1"/>
  <c r="P35"/>
  <c r="O35"/>
  <c r="N35"/>
  <c r="M35" s="1"/>
  <c r="L35"/>
  <c r="K35"/>
  <c r="J35"/>
  <c r="I35" s="1"/>
  <c r="H35"/>
  <c r="G35"/>
  <c r="F35"/>
  <c r="E35" s="1"/>
  <c r="E51" l="1"/>
  <c r="J42"/>
  <c r="I42" s="1"/>
  <c r="I45"/>
  <c r="N51"/>
  <c r="M51" s="1"/>
  <c r="E87"/>
  <c r="F45"/>
  <c r="F42" s="1"/>
  <c r="E76"/>
  <c r="I46"/>
  <c r="E72"/>
  <c r="N45"/>
  <c r="H45"/>
  <c r="H42" s="1"/>
  <c r="E82"/>
  <c r="N26"/>
  <c r="N21"/>
  <c r="N17"/>
  <c r="J26"/>
  <c r="J21"/>
  <c r="J17"/>
  <c r="P26"/>
  <c r="O26"/>
  <c r="P21"/>
  <c r="O21"/>
  <c r="P17"/>
  <c r="P16" s="1"/>
  <c r="P15" s="1"/>
  <c r="P14" s="1"/>
  <c r="O17"/>
  <c r="O16" s="1"/>
  <c r="O15" s="1"/>
  <c r="O14" s="1"/>
  <c r="P6"/>
  <c r="O6"/>
  <c r="N6"/>
  <c r="L26"/>
  <c r="K26"/>
  <c r="L21"/>
  <c r="K21"/>
  <c r="L17"/>
  <c r="K17"/>
  <c r="K16" s="1"/>
  <c r="K15" s="1"/>
  <c r="K14" s="1"/>
  <c r="L16"/>
  <c r="L15" s="1"/>
  <c r="K6"/>
  <c r="J6"/>
  <c r="I26" l="1"/>
  <c r="M17"/>
  <c r="L14"/>
  <c r="I21"/>
  <c r="N16"/>
  <c r="E45"/>
  <c r="N42"/>
  <c r="M42" s="1"/>
  <c r="M45"/>
  <c r="I17"/>
  <c r="M26"/>
  <c r="J16"/>
  <c r="M21"/>
  <c r="E42"/>
  <c r="L6"/>
  <c r="G21"/>
  <c r="H21"/>
  <c r="E21" s="1"/>
  <c r="F21"/>
  <c r="G17"/>
  <c r="H17"/>
  <c r="F17"/>
  <c r="M16" l="1"/>
  <c r="N15"/>
  <c r="I16"/>
  <c r="J15"/>
  <c r="E17"/>
  <c r="J10" i="9"/>
  <c r="K10"/>
  <c r="L10"/>
  <c r="M15" i="1" l="1"/>
  <c r="N14"/>
  <c r="M14" s="1"/>
  <c r="I15"/>
  <c r="J14"/>
  <c r="I14" s="1"/>
  <c r="H12" i="9"/>
  <c r="E12" l="1"/>
  <c r="E10" s="1"/>
  <c r="H10"/>
  <c r="I12"/>
  <c r="M6" i="1"/>
  <c r="I6"/>
  <c r="F26"/>
  <c r="H26"/>
  <c r="G26"/>
  <c r="H16"/>
  <c r="G16"/>
  <c r="G15" s="1"/>
  <c r="F16"/>
  <c r="E16" l="1"/>
  <c r="E26"/>
  <c r="H15"/>
  <c r="F12" i="9"/>
  <c r="F10" s="1"/>
  <c r="I10"/>
  <c r="G12"/>
  <c r="G14" i="1"/>
  <c r="G8" s="1"/>
  <c r="F15"/>
  <c r="F14" s="1"/>
  <c r="E15" l="1"/>
  <c r="H14"/>
  <c r="H8" s="1"/>
  <c r="G10"/>
  <c r="F8"/>
  <c r="D12" i="9"/>
  <c r="D10" s="1"/>
  <c r="G10"/>
  <c r="E8" i="1" l="1"/>
  <c r="E11"/>
  <c r="E14"/>
  <c r="F10"/>
  <c r="H6"/>
  <c r="F6" l="1"/>
  <c r="E10"/>
  <c r="G6"/>
  <c r="E6" l="1"/>
</calcChain>
</file>

<file path=xl/sharedStrings.xml><?xml version="1.0" encoding="utf-8"?>
<sst xmlns="http://schemas.openxmlformats.org/spreadsheetml/2006/main" count="309" uniqueCount="238">
  <si>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</si>
  <si>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</si>
  <si>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</si>
  <si>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</si>
  <si>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</si>
  <si>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</si>
  <si>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</si>
  <si>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</si>
  <si>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</si>
  <si>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</si>
  <si>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</si>
  <si>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</si>
  <si>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</si>
  <si>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</si>
  <si>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</si>
  <si>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Прочие налоги и сборы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</si>
  <si>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</si>
  <si>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</si>
  <si>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</si>
  <si>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</si>
  <si>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</si>
  <si>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</si>
  <si>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</si>
  <si>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</si>
  <si>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</si>
  <si>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</si>
  <si>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</si>
  <si>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</si>
  <si>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</si>
  <si>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</si>
  <si>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</si>
  <si>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</si>
  <si>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</si>
  <si>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</si>
  <si>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</si>
  <si>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</si>
  <si>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</si>
  <si>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</si>
  <si>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</si>
  <si>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</si>
  <si>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</si>
  <si>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</si>
  <si>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</si>
  <si>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</si>
  <si>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</si>
  <si>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</si>
  <si>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</si>
  <si>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</si>
  <si>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</si>
  <si>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</si>
  <si>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</si>
  <si>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</si>
  <si>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</si>
  <si>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</si>
  <si>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</si>
  <si>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</si>
  <si>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</si>
  <si>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</si>
  <si>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</si>
  <si>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</si>
  <si>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</si>
  <si>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</si>
  <si>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</si>
  <si>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</si>
  <si>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</si>
  <si>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</si>
  <si>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</si>
  <si>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</si>
  <si>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</si>
  <si>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</si>
  <si>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</si>
  <si>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</si>
  <si>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</si>
  <si>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</si>
  <si>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</si>
  <si>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</si>
  <si>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</si>
  <si>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</si>
  <si>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</si>
  <si>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</si>
  <si>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</si>
  <si>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</si>
  <si>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</si>
  <si>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</si>
  <si>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</si>
  <si>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</si>
  <si>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</si>
  <si>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</si>
  <si>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</si>
  <si>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</si>
  <si>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</si>
  <si>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</si>
  <si>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</si>
  <si>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</si>
  <si>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</si>
  <si>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</si>
  <si>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</si>
  <si>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</si>
  <si>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</si>
  <si>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</si>
  <si>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</si>
  <si>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</si>
  <si>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</si>
  <si>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</si>
  <si>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</si>
  <si>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</si>
  <si>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</si>
  <si>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</si>
  <si>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</si>
  <si>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</si>
  <si>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</si>
  <si>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</si>
  <si>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</si>
  <si>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</si>
  <si>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</si>
  <si>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</si>
  <si>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</si>
  <si>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</si>
  <si>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</si>
  <si>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</si>
  <si>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</si>
  <si>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</si>
  <si>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</si>
  <si>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</si>
  <si>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</si>
  <si>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</si>
  <si>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</si>
  <si>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</si>
  <si>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</si>
  <si>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</si>
  <si>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</si>
  <si>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</si>
  <si>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</si>
  <si>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</si>
  <si>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</si>
  <si>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</si>
  <si>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</si>
  <si>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</si>
  <si>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</si>
  <si>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</si>
  <si>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</si>
  <si>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</si>
  <si>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</si>
  <si>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</si>
  <si>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</si>
  <si>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</si>
  <si>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</si>
  <si>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</si>
  <si>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</si>
  <si>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</si>
  <si>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</si>
  <si>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</si>
  <si>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</si>
  <si>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</si>
  <si>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</si>
  <si>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</si>
  <si>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</si>
  <si>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</si>
  <si>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</si>
  <si>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</si>
  <si>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доходы от операций с активами </t>
  </si>
  <si>
    <t xml:space="preserve"> 2017 г.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</si>
  <si>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</si>
  <si>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</si>
  <si>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</si>
  <si>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</si>
  <si>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</si>
  <si>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</si>
  <si>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Остаток средств на начало года (благотворительные пожертвования)</t>
  </si>
  <si>
    <t>Остаток средств на начало года (платные услуги)</t>
  </si>
  <si>
    <t>Остаток средств на начало года, всего</t>
  </si>
  <si>
    <t>Остаток средств на начало года (бюджет)</t>
  </si>
  <si>
    <t>в том числе МЗ</t>
  </si>
  <si>
    <t>в том числе ПД</t>
  </si>
  <si>
    <t>в том числе Б</t>
  </si>
  <si>
    <t>Муниципальное бюджетное учреждение дополнительного образования "Пушкинская детская художественная школа" Пушкинского муниципального района Московской области</t>
  </si>
  <si>
    <t>ИНН/КПП  5038029713/503801001</t>
  </si>
  <si>
    <t>141200, Московская область, г. Пушкино,  мкр. Новая деревня, ул. Центральная, д. 117</t>
  </si>
  <si>
    <t>Заместитель директора МКУ "Централизованная бухгалтерия"</t>
  </si>
  <si>
    <t>Е.Г. Волкова</t>
  </si>
  <si>
    <t>Старший экономист МКУ "Централизованная бухгалтерия"</t>
  </si>
  <si>
    <t>Ю.В. Кривцова</t>
  </si>
  <si>
    <t>И.В. Малютина</t>
  </si>
  <si>
    <t>Директор  Муниципального бюджетного учреждения дополнительного образования "Пушкинская детская художественная школа" Пушкинского муниципального района Московской области"</t>
  </si>
  <si>
    <t>1.2.1. Дополнительное образование, включающее реализацию дополнительных общеобразовательных программ: дополнительных предпрофессиональных и дополнительных общеразвивающих программ в области изобразительного искусства; образовательных программ  художественно-эстетической  направленности;</t>
  </si>
  <si>
    <t>1.2.2. проведение творческих мероприятий (конкурсов, фестивалей, выставок,  мастер-классов, олимпиад, творческих вечеров и др.);</t>
  </si>
  <si>
    <t>1.2.3.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</si>
  <si>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1.2.4. организация и проведение культурно-массовых мероприятий;</t>
  </si>
  <si>
    <t>1.2.5. пропаганда среди различных слоев населения лучших достижений отечественного и зарубежного искусства, их приобщение к духовным ценностям;</t>
  </si>
  <si>
    <t>1.2.6. программно-методическое обеспечение образовательного процесса;</t>
  </si>
  <si>
    <t>1.1.1.обеспечение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</si>
  <si>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изобразительного  искусства;</t>
  </si>
  <si>
    <t>1.1.3. выявление и поддержка детей, проявляющих способности в области изобразительного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</si>
  <si>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</si>
  <si>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изобразительного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</si>
  <si>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</si>
  <si>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 культуры и искусства;</t>
  </si>
  <si>
    <t>1.1.8. осуществление инновационной деятельности в области культуры и  социально-педагогических исследований по созданию и внедрению новых форм и методов работы с одарёнными обучающимися разработке программно-методических средств по основным направлениям деятельности.</t>
  </si>
  <si>
    <t>1.2.7. информационно-аналитическое обеспечение образовательного процесса;</t>
  </si>
  <si>
    <t>1.2.8. изучение, обобщение и ретрансляция педагогического опыта;</t>
  </si>
  <si>
    <t>1.2.9. осуществление инновационной деятельности;</t>
  </si>
  <si>
    <t>1.2.10. повышение профессионального уровня и мастерства педагогических работников.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</si>
  <si>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</si>
  <si>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1.4.1. Реализация программы обучения изобразительной деятельности детей старшего дошкольного и младшего школьного возраста 7-8 лет (8 занятий в месяц по 35 минут) - 1 200,00 руб;</t>
  </si>
  <si>
    <t>1.4.2. Реализация программы обучения изобразительной деятельности детей старшего дошкольного и младшего школьного возраста 9-11 лет (16 занятий в месяц по 35 минут) - 2 400,00 руб;</t>
  </si>
  <si>
    <t>1.4.3. Реализация подготовительной программы для поступления в МБУДО "Пушкинская детская художественная школа" обучение детей 11-14 лет (16 занятий в месяц по 40 минут) - 2 600,00 руб;</t>
  </si>
  <si>
    <t>1.4.4. Реализация  программы  "Абитуриент"  по подготовке к поступлению в учебные заведения , обучение детей старшего школьного возраста 15-18 лет (24 занятий в месяц по 40 минут) - 2 600,00 руб;</t>
  </si>
  <si>
    <t>1.4.5. Реализация  художественно-эстетической программы для взрослых (живопись и рисунок) , обучение взрослых 18 лет и старше (20 занятий в месяц по 40 минут) - 4 000,00 руб;</t>
  </si>
  <si>
    <t>1.4.6. Реализация программы декоративно-прикладного искусства "Народные промыслы" (роспись по дереву), обучение детей 11 лет и старше (16 занятий в месяц по 40 минут) - 2 000,00 руб;</t>
  </si>
  <si>
    <t>1.4.7. Реализация программы декоративно-прикладного искусства "Разноцветные россыпи", обучение детей 7 лет и старше (12 занятий в месяц по 35 минут) - 2 000,00 руб;</t>
  </si>
  <si>
    <t>1.4.8. Реализация программы декоративно-прикладного искусства "Батик", обучение детей 15 лет и старше (16 занятий в месяц по 40 минут) - 2 600,00 руб;</t>
  </si>
  <si>
    <t>1.4.9. Реализация программы по истории изобразительного искусства, обучение детей 15 лет и старше (12 занятий в месяц по 40 минут) - 2 600,00 руб;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</si>
  <si>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</si>
  <si>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</si>
  <si>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</si>
  <si>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1.3.1. дополнительное образование детей.Эта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</si>
  <si>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Раздел I. Сведения о деятельности муниципального учреждения</t>
  </si>
  <si>
    <t>на " 21"  апреля 2017 г.</t>
  </si>
  <si>
    <t>Иные выплаты персоналу учреждений, за исключением фонда оплаты труда</t>
  </si>
  <si>
    <t>Пособия, компенсация и иные выплаты гражданам, кроме публичных нормативных обязательств</t>
  </si>
  <si>
    <t>Стипендии</t>
  </si>
  <si>
    <t>Иные выплаты населению</t>
  </si>
  <si>
    <t>Фонд оплаты труда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</si>
  <si>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</si>
  <si>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</si>
  <si>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</si>
  <si>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</si>
  <si>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прочие доходы (благотворительные пожертвования)</t>
  </si>
  <si>
    <t>Раздел II. Показатели финансового состояния учреждения на " 1 " января 2017 года</t>
  </si>
  <si>
    <t>Раздел III. Показатели по поступлениям и выплатам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</si>
  <si>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</si>
  <si>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</si>
  <si>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t xml:space="preserve"> 2017г.</t>
  </si>
  <si>
    <t xml:space="preserve"> </t>
  </si>
  <si>
    <t>План финансово-хозяйственной деятельности Муниципального бюджетного учреждения дополнительного образования "Пушкинская детская художественная школа" Пушкинского муниципального района Московской области</t>
  </si>
  <si>
    <r>
      <rPr>
        <b/>
        <sz val="12"/>
        <rFont val="Times New Roman"/>
        <family val="1"/>
        <charset val="204"/>
      </rPr>
      <t>Приложение № 10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к Постановлению администрации Пушкинского муниципального района Московской области</t>
    </r>
  </si>
  <si>
    <t>от 14.08.2017 №1909</t>
  </si>
  <si>
    <t>"21" апреля 2017 г.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</si>
</sst>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48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1" xfId="0" applyFont="1" applyFill="1" applyBorder="1"/>
    <xf numFmtId="0" fontId="1" fillId="2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Alignment="1"/>
    <xf numFmtId="4" fontId="23" fillId="2" borderId="1" xfId="0" applyNumberFormat="1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6" fillId="0" borderId="0" xfId="0" applyFont="1" applyBorder="1"/>
    <xf numFmtId="4" fontId="25" fillId="2" borderId="1" xfId="0" applyNumberFormat="1" applyFont="1" applyFill="1" applyBorder="1" applyAlignment="1">
      <alignment horizontal="right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right" vertical="center" wrapText="1"/>
    </xf>
    <xf numFmtId="4" fontId="25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2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4" fontId="26" fillId="0" borderId="1" xfId="0" applyNumberFormat="1" applyFont="1" applyBorder="1" applyAlignment="1">
      <alignment horizontal="right" vertical="center"/>
    </xf>
    <xf numFmtId="49" fontId="9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14" fillId="0" borderId="0" xfId="0" applyNumberFormat="1" applyFont="1" applyFill="1" applyAlignment="1">
      <alignment horizontal="left" vertical="top" wrapText="1"/>
    </xf>
    <xf numFmtId="0" fontId="14" fillId="0" borderId="0" xfId="0" applyFont="1" applyFill="1" applyAlignment="1">
      <alignment horizontal="left" wrapText="1"/>
    </xf>
    <xf numFmtId="0" fontId="20" fillId="0" borderId="0" xfId="0" applyNumberFormat="1" applyFont="1" applyAlignment="1">
      <alignment horizontal="left" wrapText="1"/>
    </xf>
    <xf numFmtId="0" fontId="9" fillId="0" borderId="0" xfId="0" applyNumberFormat="1" applyFont="1" applyFill="1" applyAlignment="1">
      <alignment horizontal="left" wrapText="1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49" fontId="9" fillId="0" borderId="0" xfId="0" applyNumberFormat="1" applyFont="1" applyFill="1" applyAlignment="1">
      <alignment horizontal="center" wrapText="1"/>
    </xf>
    <xf numFmtId="0" fontId="24" fillId="0" borderId="0" xfId="0" applyFont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6"/>
  <sheetViews>
    <sheetView tabSelected="1" view="pageBreakPreview" zoomScale="60" workbookViewId="0">
      <selection activeCell="D10" sqref="D10:G10"/>
    </sheetView>
  </sheetViews>
  <sheetFormatPr defaultRowHeight="15"/>
  <cols>
    <col min="1" max="1" width="12" bestFit="1" customWidth="1"/>
    <col min="8" max="8" width="38.7109375" customWidth="1"/>
    <col min="9" max="9" width="10.5703125" customWidth="1"/>
    <col min="11" max="11" width="10.85546875" customWidth="1"/>
    <col min="12" max="12" width="16.7109375" customWidth="1"/>
  </cols>
  <sheetData>
    <row r="1" spans="1:12" ht="81" customHeight="1">
      <c r="A1" s="33"/>
      <c r="B1" s="33"/>
      <c r="C1" s="33"/>
      <c r="D1" s="33"/>
      <c r="E1" s="34"/>
      <c r="F1" s="34"/>
      <c r="G1" s="34"/>
      <c r="H1" s="34"/>
      <c r="I1" s="114" t="s">
        <v>235</v>
      </c>
      <c r="J1" s="114"/>
      <c r="K1" s="114"/>
      <c r="L1" s="114"/>
    </row>
    <row r="2" spans="1:12" ht="24" customHeight="1">
      <c r="A2" s="35"/>
      <c r="B2" s="35"/>
      <c r="C2" s="35"/>
      <c r="D2" s="35"/>
      <c r="E2" s="36"/>
      <c r="F2" s="36"/>
      <c r="G2" s="36"/>
      <c r="H2" s="36"/>
      <c r="I2" s="43" t="s">
        <v>236</v>
      </c>
      <c r="J2" s="43"/>
      <c r="K2" s="43"/>
      <c r="L2" s="43"/>
    </row>
    <row r="3" spans="1:12" ht="18.75">
      <c r="A3" s="35"/>
      <c r="B3" s="35"/>
      <c r="C3" s="35"/>
      <c r="D3" s="35"/>
      <c r="E3" s="36"/>
      <c r="F3" s="36"/>
      <c r="G3" s="36"/>
      <c r="H3" s="37"/>
      <c r="I3" s="38"/>
      <c r="J3" s="38"/>
      <c r="K3" s="38"/>
      <c r="L3" s="38"/>
    </row>
    <row r="4" spans="1:12" ht="15" customHeight="1">
      <c r="A4" s="115" t="s">
        <v>234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</row>
    <row r="5" spans="1:12" ht="15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</row>
    <row r="6" spans="1:12" ht="32.25" customHeight="1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</row>
    <row r="7" spans="1:12" ht="22.5" customHeight="1">
      <c r="A7" s="116" t="s">
        <v>153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12" ht="18.7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</row>
    <row r="9" spans="1:12" ht="18.75">
      <c r="A9" s="35"/>
      <c r="B9" s="35"/>
      <c r="C9" s="35"/>
      <c r="D9" s="77"/>
      <c r="E9" s="35"/>
      <c r="F9" s="35"/>
      <c r="G9" s="35"/>
      <c r="H9" s="35"/>
      <c r="I9" s="35"/>
      <c r="J9" s="35"/>
      <c r="K9" s="35"/>
      <c r="L9" s="39" t="s">
        <v>54</v>
      </c>
    </row>
    <row r="10" spans="1:12" ht="18.75">
      <c r="A10" s="79"/>
      <c r="B10" s="79"/>
      <c r="C10" s="79"/>
      <c r="D10" s="147" t="s">
        <v>237</v>
      </c>
      <c r="E10" s="147"/>
      <c r="F10" s="147"/>
      <c r="G10" s="147"/>
      <c r="H10" s="35"/>
      <c r="I10" s="117" t="s">
        <v>55</v>
      </c>
      <c r="J10" s="118"/>
      <c r="K10" s="70"/>
      <c r="L10" s="71"/>
    </row>
    <row r="11" spans="1:12" ht="18.75">
      <c r="A11" s="35"/>
      <c r="B11" s="35"/>
      <c r="C11" s="35"/>
      <c r="D11" s="77"/>
      <c r="E11" s="35"/>
      <c r="F11" s="35"/>
      <c r="G11" s="35"/>
      <c r="H11" s="35"/>
      <c r="I11" s="35"/>
      <c r="J11" s="35"/>
      <c r="K11" s="35"/>
      <c r="L11" s="71"/>
    </row>
    <row r="12" spans="1:12" ht="18.75">
      <c r="A12" s="110" t="s">
        <v>56</v>
      </c>
      <c r="B12" s="110"/>
      <c r="C12" s="110"/>
      <c r="D12" s="110"/>
      <c r="E12" s="110"/>
      <c r="F12" s="110"/>
      <c r="G12" s="110"/>
      <c r="H12" s="110"/>
      <c r="I12" s="110"/>
      <c r="J12" s="110"/>
      <c r="K12" s="40" t="s">
        <v>57</v>
      </c>
      <c r="L12" s="44">
        <v>50160818</v>
      </c>
    </row>
    <row r="13" spans="1:12" ht="18.75">
      <c r="A13" s="110" t="s">
        <v>58</v>
      </c>
      <c r="B13" s="110"/>
      <c r="C13" s="110"/>
      <c r="D13" s="110"/>
      <c r="E13" s="110"/>
      <c r="F13" s="110"/>
      <c r="G13" s="110"/>
      <c r="H13" s="110"/>
      <c r="I13" s="110"/>
      <c r="J13" s="110"/>
      <c r="K13" s="35"/>
      <c r="L13" s="41"/>
    </row>
    <row r="14" spans="1:12" ht="18.75" customHeight="1">
      <c r="A14" s="110" t="s">
        <v>59</v>
      </c>
      <c r="B14" s="110"/>
      <c r="C14" s="110"/>
      <c r="D14" s="110"/>
      <c r="E14" s="110"/>
      <c r="F14" s="110"/>
      <c r="G14" s="110"/>
      <c r="H14" s="110"/>
      <c r="I14" s="110"/>
      <c r="J14" s="110"/>
      <c r="K14" s="35"/>
      <c r="L14" s="41"/>
    </row>
    <row r="15" spans="1:12" ht="18.75" customHeight="1">
      <c r="A15" s="111" t="s">
        <v>175</v>
      </c>
      <c r="B15" s="111"/>
      <c r="C15" s="111"/>
      <c r="D15" s="111"/>
      <c r="E15" s="111"/>
      <c r="F15" s="111"/>
      <c r="G15" s="111"/>
      <c r="H15" s="111"/>
      <c r="I15" s="111"/>
      <c r="J15" s="111"/>
      <c r="K15" s="35"/>
      <c r="L15" s="44"/>
    </row>
    <row r="16" spans="1:12" ht="18.75" customHeight="1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35"/>
      <c r="L16" s="44"/>
    </row>
    <row r="17" spans="1:12" ht="18.75">
      <c r="A17" s="111"/>
      <c r="B17" s="111"/>
      <c r="C17" s="111"/>
      <c r="D17" s="111"/>
      <c r="E17" s="111"/>
      <c r="F17" s="111"/>
      <c r="G17" s="111"/>
      <c r="H17" s="111"/>
      <c r="I17" s="111"/>
      <c r="J17" s="111"/>
      <c r="K17" s="35"/>
      <c r="L17" s="44"/>
    </row>
    <row r="18" spans="1:12" ht="18.75" customHeight="1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35"/>
      <c r="L18" s="44"/>
    </row>
    <row r="19" spans="1:12" ht="18.75" customHeight="1">
      <c r="A19" s="112" t="s">
        <v>165</v>
      </c>
      <c r="B19" s="112"/>
      <c r="C19" s="112"/>
      <c r="D19" s="112"/>
      <c r="E19" s="112"/>
      <c r="F19" s="112"/>
      <c r="G19" s="112"/>
      <c r="H19" s="112"/>
      <c r="I19" s="112"/>
      <c r="J19" s="112"/>
      <c r="K19" s="40" t="s">
        <v>61</v>
      </c>
      <c r="L19" s="44">
        <v>383</v>
      </c>
    </row>
    <row r="20" spans="1:12" ht="18.75">
      <c r="A20" s="110"/>
      <c r="B20" s="110"/>
      <c r="C20" s="110"/>
      <c r="D20" s="110"/>
      <c r="E20" s="110"/>
      <c r="F20" s="110"/>
      <c r="G20" s="110"/>
      <c r="H20" s="110"/>
      <c r="I20" s="110"/>
      <c r="J20" s="110"/>
      <c r="K20" s="23"/>
      <c r="L20" s="23"/>
    </row>
    <row r="21" spans="1:12" ht="18.75" customHeight="1">
      <c r="A21" s="110" t="s">
        <v>176</v>
      </c>
      <c r="B21" s="110"/>
      <c r="C21" s="110" t="s">
        <v>60</v>
      </c>
      <c r="D21" s="110"/>
      <c r="E21" s="110"/>
      <c r="F21" s="110"/>
      <c r="G21" s="110"/>
      <c r="H21" s="110"/>
      <c r="I21" s="110"/>
      <c r="J21" s="110"/>
      <c r="K21" s="23"/>
      <c r="L21" s="23"/>
    </row>
    <row r="22" spans="1:12" ht="18.75" customHeight="1">
      <c r="A22" s="110"/>
      <c r="B22" s="110"/>
      <c r="C22" s="110"/>
      <c r="D22" s="110"/>
      <c r="E22" s="110"/>
      <c r="F22" s="110"/>
      <c r="G22" s="110"/>
      <c r="H22" s="110"/>
      <c r="I22" s="110"/>
      <c r="J22" s="110"/>
    </row>
    <row r="23" spans="1:12" ht="22.5" customHeight="1">
      <c r="A23" s="112" t="s">
        <v>62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18.75" customHeight="1">
      <c r="A24" s="112" t="s">
        <v>63</v>
      </c>
      <c r="B24" s="112"/>
      <c r="C24" s="112"/>
      <c r="D24" s="112"/>
      <c r="E24" s="112"/>
      <c r="F24" s="112"/>
      <c r="G24" s="112" t="s">
        <v>64</v>
      </c>
      <c r="H24" s="112"/>
      <c r="I24" s="112" t="s">
        <v>65</v>
      </c>
      <c r="J24" s="112"/>
      <c r="K24" s="112"/>
      <c r="L24" s="112"/>
    </row>
    <row r="25" spans="1:12" ht="9.75" customHeight="1">
      <c r="A25" s="111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</row>
    <row r="26" spans="1:12" ht="18.75" customHeight="1">
      <c r="A26" s="112" t="s">
        <v>66</v>
      </c>
      <c r="B26" s="112"/>
      <c r="C26" s="112"/>
      <c r="D26" s="112"/>
      <c r="E26" s="112"/>
      <c r="F26" s="112"/>
      <c r="G26" s="112" t="s">
        <v>67</v>
      </c>
      <c r="H26" s="112"/>
      <c r="I26" s="112" t="s">
        <v>68</v>
      </c>
      <c r="J26" s="112"/>
      <c r="K26" s="112"/>
      <c r="L26" s="112"/>
    </row>
    <row r="27" spans="1:12" ht="7.5" customHeight="1">
      <c r="A27" s="112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</row>
    <row r="28" spans="1:12" ht="18.75" customHeight="1">
      <c r="A28" s="112" t="s">
        <v>177</v>
      </c>
      <c r="B28" s="112"/>
      <c r="C28" s="112"/>
      <c r="D28" s="112"/>
      <c r="E28" s="112"/>
      <c r="F28" s="112"/>
      <c r="G28" s="112" t="s">
        <v>67</v>
      </c>
      <c r="H28" s="112"/>
      <c r="I28" s="112" t="s">
        <v>68</v>
      </c>
      <c r="J28" s="112"/>
      <c r="K28" s="112"/>
      <c r="L28" s="112"/>
    </row>
    <row r="29" spans="1:12" ht="17.25" customHeight="1">
      <c r="A29" s="112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</row>
    <row r="30" spans="1:12" ht="18.75" customHeight="1">
      <c r="A30" s="120" t="s">
        <v>216</v>
      </c>
      <c r="B30" s="120"/>
      <c r="C30" s="120"/>
      <c r="D30" s="120"/>
      <c r="E30" s="120"/>
      <c r="F30" s="120"/>
      <c r="G30" s="120" t="s">
        <v>67</v>
      </c>
      <c r="H30" s="120"/>
      <c r="I30" s="120" t="s">
        <v>68</v>
      </c>
      <c r="J30" s="120"/>
      <c r="K30" s="120"/>
      <c r="L30" s="120"/>
    </row>
    <row r="31" spans="1:12" ht="9" customHeight="1">
      <c r="A31" s="75"/>
      <c r="B31" s="75"/>
      <c r="C31" s="75"/>
      <c r="D31" s="75"/>
      <c r="E31" s="37"/>
      <c r="F31" s="37"/>
      <c r="G31" s="37"/>
      <c r="H31" s="37"/>
      <c r="I31" s="75"/>
      <c r="J31" s="75"/>
      <c r="K31" s="75"/>
      <c r="L31" s="75"/>
    </row>
    <row r="32" spans="1:12" ht="18.75" customHeight="1">
      <c r="A32" s="120" t="s">
        <v>166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</row>
    <row r="33" spans="1:12" ht="37.5" customHeight="1">
      <c r="A33" s="113" t="s">
        <v>190</v>
      </c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</row>
    <row r="34" spans="1:12" ht="41.25" customHeight="1">
      <c r="A34" s="113" t="s">
        <v>191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</row>
    <row r="35" spans="1:12" ht="20.25" customHeight="1">
      <c r="A35" s="113" t="s">
        <v>192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</row>
    <row r="36" spans="1:12" ht="24" customHeight="1">
      <c r="A36" s="113" t="s">
        <v>193</v>
      </c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2" ht="20.25" customHeight="1">
      <c r="A37" s="113" t="s">
        <v>194</v>
      </c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</row>
    <row r="38" spans="1:12" ht="39" customHeight="1">
      <c r="A38" s="113" t="s">
        <v>195</v>
      </c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</row>
    <row r="39" spans="1:12" ht="35.25" customHeight="1">
      <c r="A39" s="113" t="s">
        <v>196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2" ht="60" customHeight="1">
      <c r="A40" s="122" t="s">
        <v>197</v>
      </c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</row>
    <row r="41" spans="1:12" ht="10.5" customHeight="1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</row>
    <row r="42" spans="1:12" ht="18.75" customHeight="1">
      <c r="A42" s="120" t="s">
        <v>167</v>
      </c>
      <c r="B42" s="120"/>
      <c r="C42" s="120"/>
      <c r="D42" s="120"/>
      <c r="E42" s="120"/>
      <c r="F42" s="120"/>
      <c r="G42" s="120"/>
      <c r="H42" s="120"/>
      <c r="I42" s="120" t="s">
        <v>69</v>
      </c>
      <c r="J42" s="120"/>
      <c r="K42" s="120"/>
      <c r="L42" s="120"/>
    </row>
    <row r="43" spans="1:12" ht="58.5" customHeight="1">
      <c r="A43" s="121" t="s">
        <v>184</v>
      </c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</row>
    <row r="44" spans="1:12" ht="19.5" customHeight="1">
      <c r="A44" s="123" t="s">
        <v>185</v>
      </c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</row>
    <row r="45" spans="1:12" ht="59.25" customHeight="1">
      <c r="A45" s="124" t="s">
        <v>186</v>
      </c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</row>
    <row r="46" spans="1:12" ht="19.5" customHeight="1">
      <c r="A46" s="123" t="s">
        <v>187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</row>
    <row r="47" spans="1:12" ht="36.75" customHeight="1">
      <c r="A47" s="124" t="s">
        <v>188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</row>
    <row r="48" spans="1:12" ht="21.75" customHeight="1">
      <c r="A48" s="124" t="s">
        <v>189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20.25" customHeight="1">
      <c r="A49" s="123" t="s">
        <v>198</v>
      </c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</row>
    <row r="50" spans="1:12" ht="20.25" customHeight="1">
      <c r="A50" s="123" t="s">
        <v>199</v>
      </c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3"/>
    </row>
    <row r="51" spans="1:12" ht="20.25" customHeight="1">
      <c r="A51" s="123" t="s">
        <v>200</v>
      </c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</row>
    <row r="52" spans="1:12" ht="20.25" customHeight="1">
      <c r="A52" s="92" t="s">
        <v>201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</row>
    <row r="53" spans="1:12" ht="9" customHeight="1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</row>
    <row r="54" spans="1:12" ht="39" customHeight="1">
      <c r="A54" s="119" t="s">
        <v>214</v>
      </c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</row>
    <row r="55" spans="1:12" ht="132.75" customHeight="1">
      <c r="A55" s="124" t="s">
        <v>215</v>
      </c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</row>
    <row r="56" spans="1:12" ht="9" customHeight="1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</row>
    <row r="57" spans="1:12" ht="57" customHeight="1">
      <c r="A57" s="119" t="s">
        <v>202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</row>
    <row r="58" spans="1:12" ht="38.25" customHeight="1">
      <c r="A58" s="109" t="s">
        <v>203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</row>
    <row r="59" spans="1:12" ht="41.25" customHeight="1">
      <c r="A59" s="109" t="s">
        <v>204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</row>
    <row r="60" spans="1:12" ht="41.25" customHeight="1">
      <c r="A60" s="109" t="s">
        <v>205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</row>
    <row r="61" spans="1:12" ht="42" customHeight="1">
      <c r="A61" s="109" t="s">
        <v>206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</row>
    <row r="62" spans="1:12" ht="39" customHeight="1">
      <c r="A62" s="109" t="s">
        <v>207</v>
      </c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</row>
    <row r="63" spans="1:12" ht="37.5" customHeight="1">
      <c r="A63" s="109" t="s">
        <v>208</v>
      </c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</row>
    <row r="64" spans="1:12" ht="39" customHeight="1">
      <c r="A64" s="109" t="s">
        <v>209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</row>
    <row r="65" spans="1:12" ht="39" customHeight="1">
      <c r="A65" s="109" t="s">
        <v>210</v>
      </c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</row>
    <row r="66" spans="1:12" ht="39.75" customHeight="1">
      <c r="A66" s="109" t="s">
        <v>211</v>
      </c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</row>
  </sheetData>
  <mergeCells count="54">
    <mergeCell ref="A51:L51"/>
    <mergeCell ref="A55:L55"/>
    <mergeCell ref="A41:L41"/>
    <mergeCell ref="A54:L54"/>
    <mergeCell ref="A46:L46"/>
    <mergeCell ref="A47:L47"/>
    <mergeCell ref="A48:L48"/>
    <mergeCell ref="A49:L49"/>
    <mergeCell ref="A50:L50"/>
    <mergeCell ref="A38:L38"/>
    <mergeCell ref="A39:L39"/>
    <mergeCell ref="A40:L40"/>
    <mergeCell ref="A44:L44"/>
    <mergeCell ref="A45:L45"/>
    <mergeCell ref="A34:L34"/>
    <mergeCell ref="A29:L29"/>
    <mergeCell ref="A22:J22"/>
    <mergeCell ref="A62:L62"/>
    <mergeCell ref="A57:L57"/>
    <mergeCell ref="A58:L58"/>
    <mergeCell ref="A59:L59"/>
    <mergeCell ref="A60:L60"/>
    <mergeCell ref="A61:L61"/>
    <mergeCell ref="A36:L36"/>
    <mergeCell ref="A37:L37"/>
    <mergeCell ref="A42:L42"/>
    <mergeCell ref="A43:L43"/>
    <mergeCell ref="A56:L56"/>
    <mergeCell ref="A30:L30"/>
    <mergeCell ref="A32:L32"/>
    <mergeCell ref="A33:L33"/>
    <mergeCell ref="A13:J13"/>
    <mergeCell ref="I1:L1"/>
    <mergeCell ref="A4:L6"/>
    <mergeCell ref="A7:L7"/>
    <mergeCell ref="D10:G10"/>
    <mergeCell ref="A12:J12"/>
    <mergeCell ref="I10:J10"/>
    <mergeCell ref="A66:L66"/>
    <mergeCell ref="A14:J14"/>
    <mergeCell ref="A15:J17"/>
    <mergeCell ref="A63:L63"/>
    <mergeCell ref="A64:L64"/>
    <mergeCell ref="A65:L65"/>
    <mergeCell ref="A19:J19"/>
    <mergeCell ref="A20:J20"/>
    <mergeCell ref="A23:L23"/>
    <mergeCell ref="A24:L24"/>
    <mergeCell ref="A21:J21"/>
    <mergeCell ref="A35:L35"/>
    <mergeCell ref="A25:L25"/>
    <mergeCell ref="A26:L26"/>
    <mergeCell ref="A27:L27"/>
    <mergeCell ref="A28:L28"/>
  </mergeCells>
  <pageMargins left="0.51181102362204722" right="0.31496062992125984" top="0.35433070866141736" bottom="0.35433070866141736" header="0" footer="0"/>
  <pageSetup paperSize="9" scale="61" fitToHeight="2" orientation="portrait" verticalDpi="0" r:id="rId1"/>
  <rowBreaks count="1" manualBreakCount="1">
    <brk id="5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2" sqref="A2:L2"/>
    </sheetView>
  </sheetViews>
  <sheetFormatPr defaultRowHeight="15"/>
  <cols>
    <col min="8" max="8" width="90.42578125" customWidth="1"/>
    <col min="12" max="12" width="15.5703125" customWidth="1"/>
  </cols>
  <sheetData>
    <row r="1" spans="1:12" ht="22.5" customHeight="1">
      <c r="J1" s="46" t="s">
        <v>140</v>
      </c>
      <c r="K1" s="47"/>
    </row>
    <row r="2" spans="1:12" ht="18.75" customHeight="1">
      <c r="A2" s="120" t="s">
        <v>228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12" ht="18.75">
      <c r="A3" s="35"/>
      <c r="B3" s="35"/>
      <c r="C3" s="35"/>
      <c r="D3" s="35"/>
      <c r="E3" s="36"/>
      <c r="F3" s="36"/>
      <c r="G3" s="36"/>
      <c r="H3" s="36"/>
      <c r="I3" s="42"/>
      <c r="J3" s="35"/>
      <c r="K3" s="35"/>
      <c r="L3" s="35"/>
    </row>
    <row r="4" spans="1:12" ht="15" customHeight="1">
      <c r="A4" s="131" t="s">
        <v>1</v>
      </c>
      <c r="B4" s="131"/>
      <c r="C4" s="131"/>
      <c r="D4" s="131"/>
      <c r="E4" s="131"/>
      <c r="F4" s="131"/>
      <c r="G4" s="131"/>
      <c r="H4" s="131"/>
      <c r="I4" s="131" t="s">
        <v>70</v>
      </c>
      <c r="J4" s="131"/>
      <c r="K4" s="131"/>
      <c r="L4" s="131"/>
    </row>
    <row r="5" spans="1:12" ht="27.75" customHeigh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</row>
    <row r="6" spans="1:12" ht="18.75">
      <c r="A6" s="130" t="s">
        <v>71</v>
      </c>
      <c r="B6" s="130"/>
      <c r="C6" s="130"/>
      <c r="D6" s="130"/>
      <c r="E6" s="130"/>
      <c r="F6" s="130"/>
      <c r="G6" s="130"/>
      <c r="H6" s="130"/>
      <c r="I6" s="129">
        <v>3754129.7</v>
      </c>
      <c r="J6" s="129"/>
      <c r="K6" s="129"/>
      <c r="L6" s="129"/>
    </row>
    <row r="7" spans="1:12" ht="18.75">
      <c r="A7" s="128" t="s">
        <v>72</v>
      </c>
      <c r="B7" s="128"/>
      <c r="C7" s="128"/>
      <c r="D7" s="128"/>
      <c r="E7" s="128"/>
      <c r="F7" s="128"/>
      <c r="G7" s="128"/>
      <c r="H7" s="128"/>
      <c r="I7" s="129"/>
      <c r="J7" s="129"/>
      <c r="K7" s="129"/>
      <c r="L7" s="129"/>
    </row>
    <row r="8" spans="1:12" ht="21.75" customHeight="1">
      <c r="A8" s="128" t="s">
        <v>73</v>
      </c>
      <c r="B8" s="128"/>
      <c r="C8" s="128"/>
      <c r="D8" s="128"/>
      <c r="E8" s="128"/>
      <c r="F8" s="128"/>
      <c r="G8" s="128"/>
      <c r="H8" s="128"/>
      <c r="I8" s="129">
        <v>2224038.8199999998</v>
      </c>
      <c r="J8" s="129"/>
      <c r="K8" s="129"/>
      <c r="L8" s="129"/>
    </row>
    <row r="9" spans="1:12" ht="18.75">
      <c r="A9" s="128" t="s">
        <v>74</v>
      </c>
      <c r="B9" s="128"/>
      <c r="C9" s="128"/>
      <c r="D9" s="128"/>
      <c r="E9" s="128"/>
      <c r="F9" s="128"/>
      <c r="G9" s="128"/>
      <c r="H9" s="128"/>
      <c r="I9" s="129"/>
      <c r="J9" s="129"/>
      <c r="K9" s="129"/>
      <c r="L9" s="129"/>
    </row>
    <row r="10" spans="1:12" ht="38.25" customHeight="1">
      <c r="A10" s="128" t="s">
        <v>75</v>
      </c>
      <c r="B10" s="128"/>
      <c r="C10" s="128"/>
      <c r="D10" s="128"/>
      <c r="E10" s="128"/>
      <c r="F10" s="128"/>
      <c r="G10" s="128"/>
      <c r="H10" s="128"/>
      <c r="I10" s="129">
        <v>2224038.8199999998</v>
      </c>
      <c r="J10" s="129"/>
      <c r="K10" s="129"/>
      <c r="L10" s="129"/>
    </row>
    <row r="11" spans="1:12" ht="39" customHeight="1">
      <c r="A11" s="128" t="s">
        <v>76</v>
      </c>
      <c r="B11" s="128"/>
      <c r="C11" s="128"/>
      <c r="D11" s="128"/>
      <c r="E11" s="128"/>
      <c r="F11" s="128"/>
      <c r="G11" s="128"/>
      <c r="H11" s="128"/>
      <c r="I11" s="129"/>
      <c r="J11" s="129"/>
      <c r="K11" s="129"/>
      <c r="L11" s="129"/>
    </row>
    <row r="12" spans="1:12" ht="42" customHeight="1">
      <c r="A12" s="128" t="s">
        <v>77</v>
      </c>
      <c r="B12" s="128"/>
      <c r="C12" s="128"/>
      <c r="D12" s="128"/>
      <c r="E12" s="128"/>
      <c r="F12" s="128"/>
      <c r="G12" s="128"/>
      <c r="H12" s="128"/>
      <c r="I12" s="129"/>
      <c r="J12" s="129"/>
      <c r="K12" s="129"/>
      <c r="L12" s="129"/>
    </row>
    <row r="13" spans="1:12" ht="24.75" customHeight="1">
      <c r="A13" s="128" t="s">
        <v>78</v>
      </c>
      <c r="B13" s="128"/>
      <c r="C13" s="128"/>
      <c r="D13" s="128"/>
      <c r="E13" s="128"/>
      <c r="F13" s="128"/>
      <c r="G13" s="128"/>
      <c r="H13" s="128"/>
      <c r="I13" s="129">
        <v>1244001.3500000001</v>
      </c>
      <c r="J13" s="129"/>
      <c r="K13" s="129"/>
      <c r="L13" s="129"/>
    </row>
    <row r="14" spans="1:12" ht="23.25" customHeight="1">
      <c r="A14" s="128" t="s">
        <v>79</v>
      </c>
      <c r="B14" s="128"/>
      <c r="C14" s="128"/>
      <c r="D14" s="128"/>
      <c r="E14" s="128"/>
      <c r="F14" s="128"/>
      <c r="G14" s="128"/>
      <c r="H14" s="128"/>
      <c r="I14" s="129">
        <v>1530090.88</v>
      </c>
      <c r="J14" s="129"/>
      <c r="K14" s="129"/>
      <c r="L14" s="129"/>
    </row>
    <row r="15" spans="1:12" ht="18.75">
      <c r="A15" s="128" t="s">
        <v>74</v>
      </c>
      <c r="B15" s="128"/>
      <c r="C15" s="128"/>
      <c r="D15" s="128"/>
      <c r="E15" s="128"/>
      <c r="F15" s="128"/>
      <c r="G15" s="128"/>
      <c r="H15" s="128"/>
      <c r="I15" s="129"/>
      <c r="J15" s="129"/>
      <c r="K15" s="129"/>
      <c r="L15" s="129"/>
    </row>
    <row r="16" spans="1:12" ht="22.5" customHeight="1">
      <c r="A16" s="128" t="s">
        <v>80</v>
      </c>
      <c r="B16" s="128"/>
      <c r="C16" s="128"/>
      <c r="D16" s="128"/>
      <c r="E16" s="128"/>
      <c r="F16" s="128"/>
      <c r="G16" s="128"/>
      <c r="H16" s="128"/>
      <c r="I16" s="129"/>
      <c r="J16" s="129"/>
      <c r="K16" s="129"/>
      <c r="L16" s="129"/>
    </row>
    <row r="17" spans="1:12" ht="21" customHeight="1">
      <c r="A17" s="128" t="s">
        <v>81</v>
      </c>
      <c r="B17" s="128"/>
      <c r="C17" s="128"/>
      <c r="D17" s="128"/>
      <c r="E17" s="128"/>
      <c r="F17" s="128"/>
      <c r="G17" s="128"/>
      <c r="H17" s="128"/>
      <c r="I17" s="129"/>
      <c r="J17" s="129"/>
      <c r="K17" s="129"/>
      <c r="L17" s="129"/>
    </row>
    <row r="18" spans="1:12" ht="18.75">
      <c r="A18" s="130" t="s">
        <v>82</v>
      </c>
      <c r="B18" s="130"/>
      <c r="C18" s="130"/>
      <c r="D18" s="130"/>
      <c r="E18" s="130"/>
      <c r="F18" s="130"/>
      <c r="G18" s="130"/>
      <c r="H18" s="130"/>
      <c r="I18" s="129"/>
      <c r="J18" s="129"/>
      <c r="K18" s="129"/>
      <c r="L18" s="129"/>
    </row>
    <row r="19" spans="1:12" ht="18.75">
      <c r="A19" s="128" t="s">
        <v>83</v>
      </c>
      <c r="B19" s="128"/>
      <c r="C19" s="128"/>
      <c r="D19" s="128"/>
      <c r="E19" s="128"/>
      <c r="F19" s="128"/>
      <c r="G19" s="128"/>
      <c r="H19" s="128"/>
      <c r="I19" s="129"/>
      <c r="J19" s="129"/>
      <c r="K19" s="129"/>
      <c r="L19" s="129"/>
    </row>
    <row r="20" spans="1:12" ht="24" customHeight="1">
      <c r="A20" s="128" t="s">
        <v>84</v>
      </c>
      <c r="B20" s="128"/>
      <c r="C20" s="128"/>
      <c r="D20" s="128"/>
      <c r="E20" s="128"/>
      <c r="F20" s="128"/>
      <c r="G20" s="128"/>
      <c r="H20" s="128"/>
      <c r="I20" s="129"/>
      <c r="J20" s="129"/>
      <c r="K20" s="129"/>
      <c r="L20" s="129"/>
    </row>
    <row r="21" spans="1:12" ht="21" customHeight="1">
      <c r="A21" s="128" t="s">
        <v>85</v>
      </c>
      <c r="B21" s="128"/>
      <c r="C21" s="128"/>
      <c r="D21" s="128"/>
      <c r="E21" s="128"/>
      <c r="F21" s="128"/>
      <c r="G21" s="128"/>
      <c r="H21" s="128"/>
      <c r="I21" s="129"/>
      <c r="J21" s="129"/>
      <c r="K21" s="129"/>
      <c r="L21" s="129"/>
    </row>
    <row r="22" spans="1:12" ht="18.75">
      <c r="A22" s="128" t="s">
        <v>86</v>
      </c>
      <c r="B22" s="128"/>
      <c r="C22" s="128"/>
      <c r="D22" s="128"/>
      <c r="E22" s="128"/>
      <c r="F22" s="128"/>
      <c r="G22" s="128"/>
      <c r="H22" s="128"/>
      <c r="I22" s="129"/>
      <c r="J22" s="129"/>
      <c r="K22" s="129"/>
      <c r="L22" s="129"/>
    </row>
    <row r="23" spans="1:12" ht="18.75">
      <c r="A23" s="128" t="s">
        <v>87</v>
      </c>
      <c r="B23" s="128"/>
      <c r="C23" s="128"/>
      <c r="D23" s="128"/>
      <c r="E23" s="128"/>
      <c r="F23" s="128"/>
      <c r="G23" s="128"/>
      <c r="H23" s="128"/>
      <c r="I23" s="129"/>
      <c r="J23" s="129"/>
      <c r="K23" s="129"/>
      <c r="L23" s="129"/>
    </row>
    <row r="24" spans="1:12" ht="18.75">
      <c r="A24" s="128" t="s">
        <v>88</v>
      </c>
      <c r="B24" s="128"/>
      <c r="C24" s="128"/>
      <c r="D24" s="128"/>
      <c r="E24" s="128"/>
      <c r="F24" s="128"/>
      <c r="G24" s="128"/>
      <c r="H24" s="128"/>
      <c r="I24" s="129"/>
      <c r="J24" s="129"/>
      <c r="K24" s="129"/>
      <c r="L24" s="129"/>
    </row>
    <row r="25" spans="1:12" ht="18.75">
      <c r="A25" s="128" t="s">
        <v>89</v>
      </c>
      <c r="B25" s="128"/>
      <c r="C25" s="128"/>
      <c r="D25" s="128"/>
      <c r="E25" s="128"/>
      <c r="F25" s="128"/>
      <c r="G25" s="128"/>
      <c r="H25" s="128"/>
      <c r="I25" s="129"/>
      <c r="J25" s="129"/>
      <c r="K25" s="129"/>
      <c r="L25" s="129"/>
    </row>
    <row r="26" spans="1:12" ht="18.75">
      <c r="A26" s="128" t="s">
        <v>90</v>
      </c>
      <c r="B26" s="128"/>
      <c r="C26" s="128"/>
      <c r="D26" s="128"/>
      <c r="E26" s="128"/>
      <c r="F26" s="128"/>
      <c r="G26" s="128"/>
      <c r="H26" s="128"/>
      <c r="I26" s="129"/>
      <c r="J26" s="129"/>
      <c r="K26" s="129"/>
      <c r="L26" s="129"/>
    </row>
    <row r="27" spans="1:12" ht="18.75">
      <c r="A27" s="128" t="s">
        <v>91</v>
      </c>
      <c r="B27" s="128"/>
      <c r="C27" s="128"/>
      <c r="D27" s="128"/>
      <c r="E27" s="128"/>
      <c r="F27" s="128"/>
      <c r="G27" s="128"/>
      <c r="H27" s="128"/>
      <c r="I27" s="129"/>
      <c r="J27" s="129"/>
      <c r="K27" s="129"/>
      <c r="L27" s="129"/>
    </row>
    <row r="28" spans="1:12" ht="18.75">
      <c r="A28" s="128" t="s">
        <v>92</v>
      </c>
      <c r="B28" s="128"/>
      <c r="C28" s="128"/>
      <c r="D28" s="128"/>
      <c r="E28" s="128"/>
      <c r="F28" s="128"/>
      <c r="G28" s="128"/>
      <c r="H28" s="128"/>
      <c r="I28" s="129"/>
      <c r="J28" s="129"/>
      <c r="K28" s="129"/>
      <c r="L28" s="129"/>
    </row>
    <row r="29" spans="1:12" ht="18.75">
      <c r="A29" s="128" t="s">
        <v>93</v>
      </c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</row>
    <row r="30" spans="1:12" ht="18.75">
      <c r="A30" s="128" t="s">
        <v>94</v>
      </c>
      <c r="B30" s="128"/>
      <c r="C30" s="128"/>
      <c r="D30" s="128"/>
      <c r="E30" s="128"/>
      <c r="F30" s="128"/>
      <c r="G30" s="128"/>
      <c r="H30" s="128"/>
      <c r="I30" s="129"/>
      <c r="J30" s="129"/>
      <c r="K30" s="129"/>
      <c r="L30" s="129"/>
    </row>
    <row r="31" spans="1:12" ht="18.75">
      <c r="A31" s="128" t="s">
        <v>95</v>
      </c>
      <c r="B31" s="128"/>
      <c r="C31" s="128"/>
      <c r="D31" s="128"/>
      <c r="E31" s="128"/>
      <c r="F31" s="128"/>
      <c r="G31" s="128"/>
      <c r="H31" s="128"/>
      <c r="I31" s="129"/>
      <c r="J31" s="129"/>
      <c r="K31" s="129"/>
      <c r="L31" s="129"/>
    </row>
    <row r="32" spans="1:12" ht="39.75" customHeight="1">
      <c r="A32" s="128" t="s">
        <v>96</v>
      </c>
      <c r="B32" s="128"/>
      <c r="C32" s="128"/>
      <c r="D32" s="128"/>
      <c r="E32" s="128"/>
      <c r="F32" s="128"/>
      <c r="G32" s="128"/>
      <c r="H32" s="128"/>
      <c r="I32" s="129"/>
      <c r="J32" s="129"/>
      <c r="K32" s="129"/>
      <c r="L32" s="129"/>
    </row>
    <row r="33" spans="1:12" ht="18.75">
      <c r="A33" s="128" t="s">
        <v>97</v>
      </c>
      <c r="B33" s="128"/>
      <c r="C33" s="128"/>
      <c r="D33" s="128"/>
      <c r="E33" s="128"/>
      <c r="F33" s="128"/>
      <c r="G33" s="128"/>
      <c r="H33" s="128"/>
      <c r="I33" s="129"/>
      <c r="J33" s="129"/>
      <c r="K33" s="129"/>
      <c r="L33" s="129"/>
    </row>
    <row r="34" spans="1:12" ht="18.75">
      <c r="A34" s="128" t="s">
        <v>98</v>
      </c>
      <c r="B34" s="128"/>
      <c r="C34" s="128"/>
      <c r="D34" s="128"/>
      <c r="E34" s="128"/>
      <c r="F34" s="128"/>
      <c r="G34" s="128"/>
      <c r="H34" s="128"/>
      <c r="I34" s="129"/>
      <c r="J34" s="129"/>
      <c r="K34" s="129"/>
      <c r="L34" s="129"/>
    </row>
    <row r="35" spans="1:12" ht="18.75">
      <c r="A35" s="128" t="s">
        <v>99</v>
      </c>
      <c r="B35" s="128"/>
      <c r="C35" s="128"/>
      <c r="D35" s="128"/>
      <c r="E35" s="128"/>
      <c r="F35" s="128"/>
      <c r="G35" s="128"/>
      <c r="H35" s="128"/>
      <c r="I35" s="129"/>
      <c r="J35" s="129"/>
      <c r="K35" s="129"/>
      <c r="L35" s="129"/>
    </row>
    <row r="36" spans="1:12" ht="18.75">
      <c r="A36" s="128" t="s">
        <v>100</v>
      </c>
      <c r="B36" s="128"/>
      <c r="C36" s="128"/>
      <c r="D36" s="128"/>
      <c r="E36" s="128"/>
      <c r="F36" s="128"/>
      <c r="G36" s="128"/>
      <c r="H36" s="128"/>
      <c r="I36" s="129"/>
      <c r="J36" s="129"/>
      <c r="K36" s="129"/>
      <c r="L36" s="129"/>
    </row>
    <row r="37" spans="1:12" ht="18.75">
      <c r="A37" s="128" t="s">
        <v>101</v>
      </c>
      <c r="B37" s="128"/>
      <c r="C37" s="128"/>
      <c r="D37" s="128"/>
      <c r="E37" s="128"/>
      <c r="F37" s="128"/>
      <c r="G37" s="128"/>
      <c r="H37" s="128"/>
      <c r="I37" s="129"/>
      <c r="J37" s="129"/>
      <c r="K37" s="129"/>
      <c r="L37" s="129"/>
    </row>
    <row r="38" spans="1:12" ht="18.75">
      <c r="A38" s="128" t="s">
        <v>102</v>
      </c>
      <c r="B38" s="128"/>
      <c r="C38" s="128"/>
      <c r="D38" s="128"/>
      <c r="E38" s="128"/>
      <c r="F38" s="128"/>
      <c r="G38" s="128"/>
      <c r="H38" s="128"/>
      <c r="I38" s="129"/>
      <c r="J38" s="129"/>
      <c r="K38" s="129"/>
      <c r="L38" s="129"/>
    </row>
    <row r="39" spans="1:12" ht="18.75">
      <c r="A39" s="128" t="s">
        <v>103</v>
      </c>
      <c r="B39" s="128"/>
      <c r="C39" s="128"/>
      <c r="D39" s="128"/>
      <c r="E39" s="128"/>
      <c r="F39" s="128"/>
      <c r="G39" s="128"/>
      <c r="H39" s="128"/>
      <c r="I39" s="129"/>
      <c r="J39" s="129"/>
      <c r="K39" s="129"/>
      <c r="L39" s="129"/>
    </row>
    <row r="40" spans="1:12" ht="18.75">
      <c r="A40" s="128" t="s">
        <v>104</v>
      </c>
      <c r="B40" s="128"/>
      <c r="C40" s="128"/>
      <c r="D40" s="128"/>
      <c r="E40" s="128"/>
      <c r="F40" s="128"/>
      <c r="G40" s="128"/>
      <c r="H40" s="128"/>
      <c r="I40" s="129"/>
      <c r="J40" s="129"/>
      <c r="K40" s="129"/>
      <c r="L40" s="129"/>
    </row>
    <row r="41" spans="1:12" ht="18.75">
      <c r="A41" s="128" t="s">
        <v>105</v>
      </c>
      <c r="B41" s="128"/>
      <c r="C41" s="128"/>
      <c r="D41" s="128"/>
      <c r="E41" s="128"/>
      <c r="F41" s="128"/>
      <c r="G41" s="128"/>
      <c r="H41" s="128"/>
      <c r="I41" s="129"/>
      <c r="J41" s="129"/>
      <c r="K41" s="129"/>
      <c r="L41" s="129"/>
    </row>
    <row r="42" spans="1:12" ht="18.75">
      <c r="A42" s="128" t="s">
        <v>106</v>
      </c>
      <c r="B42" s="128"/>
      <c r="C42" s="128"/>
      <c r="D42" s="128"/>
      <c r="E42" s="128"/>
      <c r="F42" s="128"/>
      <c r="G42" s="128"/>
      <c r="H42" s="128"/>
      <c r="I42" s="129"/>
      <c r="J42" s="129"/>
      <c r="K42" s="129"/>
      <c r="L42" s="129"/>
    </row>
    <row r="43" spans="1:12" ht="18.75">
      <c r="A43" s="128" t="s">
        <v>107</v>
      </c>
      <c r="B43" s="128"/>
      <c r="C43" s="128"/>
      <c r="D43" s="128"/>
      <c r="E43" s="128"/>
      <c r="F43" s="128"/>
      <c r="G43" s="128"/>
      <c r="H43" s="128"/>
      <c r="I43" s="129"/>
      <c r="J43" s="129"/>
      <c r="K43" s="129"/>
      <c r="L43" s="129"/>
    </row>
    <row r="44" spans="1:12" ht="18.75">
      <c r="A44" s="130" t="s">
        <v>108</v>
      </c>
      <c r="B44" s="130"/>
      <c r="C44" s="130"/>
      <c r="D44" s="130"/>
      <c r="E44" s="130"/>
      <c r="F44" s="130"/>
      <c r="G44" s="130"/>
      <c r="H44" s="130"/>
      <c r="I44" s="129"/>
      <c r="J44" s="129"/>
      <c r="K44" s="129"/>
      <c r="L44" s="129"/>
    </row>
    <row r="45" spans="1:12" ht="18.75">
      <c r="A45" s="128" t="s">
        <v>83</v>
      </c>
      <c r="B45" s="128"/>
      <c r="C45" s="128"/>
      <c r="D45" s="128"/>
      <c r="E45" s="128"/>
      <c r="F45" s="128"/>
      <c r="G45" s="128"/>
      <c r="H45" s="128"/>
      <c r="I45" s="129"/>
      <c r="J45" s="129"/>
      <c r="K45" s="129"/>
      <c r="L45" s="129"/>
    </row>
    <row r="46" spans="1:12" ht="18.75">
      <c r="A46" s="128" t="s">
        <v>109</v>
      </c>
      <c r="B46" s="128"/>
      <c r="C46" s="128"/>
      <c r="D46" s="128"/>
      <c r="E46" s="128"/>
      <c r="F46" s="128"/>
      <c r="G46" s="128"/>
      <c r="H46" s="128"/>
      <c r="I46" s="129"/>
      <c r="J46" s="129"/>
      <c r="K46" s="129"/>
      <c r="L46" s="129"/>
    </row>
    <row r="47" spans="1:12" ht="23.25" customHeight="1">
      <c r="A47" s="128" t="s">
        <v>110</v>
      </c>
      <c r="B47" s="128"/>
      <c r="C47" s="128"/>
      <c r="D47" s="128"/>
      <c r="E47" s="128"/>
      <c r="F47" s="128"/>
      <c r="G47" s="128"/>
      <c r="H47" s="128"/>
      <c r="I47" s="129"/>
      <c r="J47" s="129"/>
      <c r="K47" s="129"/>
      <c r="L47" s="129"/>
    </row>
    <row r="48" spans="1:12" ht="18.75">
      <c r="A48" s="128" t="s">
        <v>97</v>
      </c>
      <c r="B48" s="128"/>
      <c r="C48" s="128"/>
      <c r="D48" s="128"/>
      <c r="E48" s="128"/>
      <c r="F48" s="128"/>
      <c r="G48" s="128"/>
      <c r="H48" s="128"/>
      <c r="I48" s="129"/>
      <c r="J48" s="129"/>
      <c r="K48" s="129"/>
      <c r="L48" s="129"/>
    </row>
    <row r="49" spans="1:12" ht="18.75">
      <c r="A49" s="128" t="s">
        <v>111</v>
      </c>
      <c r="B49" s="128"/>
      <c r="C49" s="128"/>
      <c r="D49" s="128"/>
      <c r="E49" s="128"/>
      <c r="F49" s="128"/>
      <c r="G49" s="128"/>
      <c r="H49" s="128"/>
      <c r="I49" s="129"/>
      <c r="J49" s="129"/>
      <c r="K49" s="129"/>
      <c r="L49" s="129"/>
    </row>
    <row r="50" spans="1:12" ht="18.75">
      <c r="A50" s="128" t="s">
        <v>112</v>
      </c>
      <c r="B50" s="128"/>
      <c r="C50" s="128"/>
      <c r="D50" s="128"/>
      <c r="E50" s="128"/>
      <c r="F50" s="128"/>
      <c r="G50" s="128"/>
      <c r="H50" s="128"/>
      <c r="I50" s="129"/>
      <c r="J50" s="129"/>
      <c r="K50" s="129"/>
      <c r="L50" s="129"/>
    </row>
    <row r="51" spans="1:12" ht="18.75">
      <c r="A51" s="128" t="s">
        <v>113</v>
      </c>
      <c r="B51" s="128"/>
      <c r="C51" s="128"/>
      <c r="D51" s="128"/>
      <c r="E51" s="128"/>
      <c r="F51" s="128"/>
      <c r="G51" s="128"/>
      <c r="H51" s="128"/>
      <c r="I51" s="129"/>
      <c r="J51" s="129"/>
      <c r="K51" s="129"/>
      <c r="L51" s="129"/>
    </row>
    <row r="52" spans="1:12" ht="18.75">
      <c r="A52" s="128" t="s">
        <v>114</v>
      </c>
      <c r="B52" s="128"/>
      <c r="C52" s="128"/>
      <c r="D52" s="128"/>
      <c r="E52" s="128"/>
      <c r="F52" s="128"/>
      <c r="G52" s="128"/>
      <c r="H52" s="128"/>
      <c r="I52" s="129"/>
      <c r="J52" s="129"/>
      <c r="K52" s="129"/>
      <c r="L52" s="129"/>
    </row>
    <row r="53" spans="1:12" ht="18.75">
      <c r="A53" s="128" t="s">
        <v>115</v>
      </c>
      <c r="B53" s="128"/>
      <c r="C53" s="128"/>
      <c r="D53" s="128"/>
      <c r="E53" s="128"/>
      <c r="F53" s="128"/>
      <c r="G53" s="128"/>
      <c r="H53" s="128"/>
      <c r="I53" s="129"/>
      <c r="J53" s="129"/>
      <c r="K53" s="129"/>
      <c r="L53" s="129"/>
    </row>
    <row r="54" spans="1:12" ht="18.75">
      <c r="A54" s="128" t="s">
        <v>116</v>
      </c>
      <c r="B54" s="128"/>
      <c r="C54" s="128"/>
      <c r="D54" s="128"/>
      <c r="E54" s="128"/>
      <c r="F54" s="128"/>
      <c r="G54" s="128"/>
      <c r="H54" s="128"/>
      <c r="I54" s="129"/>
      <c r="J54" s="129"/>
      <c r="K54" s="129"/>
      <c r="L54" s="129"/>
    </row>
    <row r="55" spans="1:12" ht="18.75">
      <c r="A55" s="128" t="s">
        <v>117</v>
      </c>
      <c r="B55" s="128"/>
      <c r="C55" s="128"/>
      <c r="D55" s="128"/>
      <c r="E55" s="128"/>
      <c r="F55" s="128"/>
      <c r="G55" s="128"/>
      <c r="H55" s="128"/>
      <c r="I55" s="129"/>
      <c r="J55" s="129"/>
      <c r="K55" s="129"/>
      <c r="L55" s="129"/>
    </row>
    <row r="56" spans="1:12" ht="18.75">
      <c r="A56" s="128" t="s">
        <v>118</v>
      </c>
      <c r="B56" s="128"/>
      <c r="C56" s="128"/>
      <c r="D56" s="128"/>
      <c r="E56" s="128"/>
      <c r="F56" s="128"/>
      <c r="G56" s="128"/>
      <c r="H56" s="128"/>
      <c r="I56" s="129"/>
      <c r="J56" s="129"/>
      <c r="K56" s="129"/>
      <c r="L56" s="129"/>
    </row>
    <row r="57" spans="1:12" ht="18.75">
      <c r="A57" s="128" t="s">
        <v>119</v>
      </c>
      <c r="B57" s="128"/>
      <c r="C57" s="128"/>
      <c r="D57" s="128"/>
      <c r="E57" s="128"/>
      <c r="F57" s="128"/>
      <c r="G57" s="128"/>
      <c r="H57" s="128"/>
      <c r="I57" s="129"/>
      <c r="J57" s="129"/>
      <c r="K57" s="129"/>
      <c r="L57" s="129"/>
    </row>
    <row r="58" spans="1:12" ht="18.75">
      <c r="A58" s="128" t="s">
        <v>120</v>
      </c>
      <c r="B58" s="128"/>
      <c r="C58" s="128"/>
      <c r="D58" s="128"/>
      <c r="E58" s="128"/>
      <c r="F58" s="128"/>
      <c r="G58" s="128"/>
      <c r="H58" s="128"/>
      <c r="I58" s="129"/>
      <c r="J58" s="129"/>
      <c r="K58" s="129"/>
      <c r="L58" s="129"/>
    </row>
    <row r="59" spans="1:12" ht="18.75">
      <c r="A59" s="128" t="s">
        <v>121</v>
      </c>
      <c r="B59" s="128"/>
      <c r="C59" s="128"/>
      <c r="D59" s="128"/>
      <c r="E59" s="128"/>
      <c r="F59" s="128"/>
      <c r="G59" s="128"/>
      <c r="H59" s="128"/>
      <c r="I59" s="129"/>
      <c r="J59" s="129"/>
      <c r="K59" s="129"/>
      <c r="L59" s="129"/>
    </row>
    <row r="60" spans="1:12" ht="18.75">
      <c r="A60" s="128" t="s">
        <v>122</v>
      </c>
      <c r="B60" s="128"/>
      <c r="C60" s="128"/>
      <c r="D60" s="128"/>
      <c r="E60" s="128"/>
      <c r="F60" s="128"/>
      <c r="G60" s="128"/>
      <c r="H60" s="128"/>
      <c r="I60" s="129"/>
      <c r="J60" s="129"/>
      <c r="K60" s="129"/>
      <c r="L60" s="129"/>
    </row>
    <row r="61" spans="1:12" ht="18.75">
      <c r="A61" s="128" t="s">
        <v>123</v>
      </c>
      <c r="B61" s="128"/>
      <c r="C61" s="128"/>
      <c r="D61" s="128"/>
      <c r="E61" s="128"/>
      <c r="F61" s="128"/>
      <c r="G61" s="128"/>
      <c r="H61" s="128"/>
      <c r="I61" s="129"/>
      <c r="J61" s="129"/>
      <c r="K61" s="129"/>
      <c r="L61" s="129"/>
    </row>
    <row r="62" spans="1:12" ht="42" customHeight="1">
      <c r="A62" s="128" t="s">
        <v>124</v>
      </c>
      <c r="B62" s="128"/>
      <c r="C62" s="128"/>
      <c r="D62" s="128"/>
      <c r="E62" s="128"/>
      <c r="F62" s="128"/>
      <c r="G62" s="128"/>
      <c r="H62" s="128"/>
      <c r="I62" s="129"/>
      <c r="J62" s="129"/>
      <c r="K62" s="129"/>
      <c r="L62" s="129"/>
    </row>
    <row r="63" spans="1:12" ht="18.75">
      <c r="A63" s="128" t="s">
        <v>97</v>
      </c>
      <c r="B63" s="128"/>
      <c r="C63" s="128"/>
      <c r="D63" s="128"/>
      <c r="E63" s="128"/>
      <c r="F63" s="128"/>
      <c r="G63" s="128"/>
      <c r="H63" s="128"/>
      <c r="I63" s="129"/>
      <c r="J63" s="129"/>
      <c r="K63" s="129"/>
      <c r="L63" s="129"/>
    </row>
    <row r="64" spans="1:12" ht="18.75">
      <c r="A64" s="128" t="s">
        <v>125</v>
      </c>
      <c r="B64" s="128"/>
      <c r="C64" s="128"/>
      <c r="D64" s="128"/>
      <c r="E64" s="128"/>
      <c r="F64" s="128"/>
      <c r="G64" s="128"/>
      <c r="H64" s="128"/>
      <c r="I64" s="129"/>
      <c r="J64" s="129"/>
      <c r="K64" s="129"/>
      <c r="L64" s="129"/>
    </row>
    <row r="65" spans="1:12" ht="18.75">
      <c r="A65" s="128" t="s">
        <v>126</v>
      </c>
      <c r="B65" s="128"/>
      <c r="C65" s="128"/>
      <c r="D65" s="128"/>
      <c r="E65" s="128"/>
      <c r="F65" s="128"/>
      <c r="G65" s="128"/>
      <c r="H65" s="128"/>
      <c r="I65" s="129"/>
      <c r="J65" s="129"/>
      <c r="K65" s="129"/>
      <c r="L65" s="129"/>
    </row>
    <row r="66" spans="1:12" ht="18.75">
      <c r="A66" s="128" t="s">
        <v>127</v>
      </c>
      <c r="B66" s="128"/>
      <c r="C66" s="128"/>
      <c r="D66" s="128"/>
      <c r="E66" s="128"/>
      <c r="F66" s="128"/>
      <c r="G66" s="128"/>
      <c r="H66" s="128"/>
      <c r="I66" s="129"/>
      <c r="J66" s="129"/>
      <c r="K66" s="129"/>
      <c r="L66" s="129"/>
    </row>
    <row r="67" spans="1:12" ht="18.75">
      <c r="A67" s="128" t="s">
        <v>128</v>
      </c>
      <c r="B67" s="128"/>
      <c r="C67" s="128"/>
      <c r="D67" s="128"/>
      <c r="E67" s="128"/>
      <c r="F67" s="128"/>
      <c r="G67" s="128"/>
      <c r="H67" s="128"/>
      <c r="I67" s="129"/>
      <c r="J67" s="129"/>
      <c r="K67" s="129"/>
      <c r="L67" s="129"/>
    </row>
    <row r="68" spans="1:12" ht="18.75">
      <c r="A68" s="128" t="s">
        <v>129</v>
      </c>
      <c r="B68" s="128"/>
      <c r="C68" s="128"/>
      <c r="D68" s="128"/>
      <c r="E68" s="128"/>
      <c r="F68" s="128"/>
      <c r="G68" s="128"/>
      <c r="H68" s="128"/>
      <c r="I68" s="129"/>
      <c r="J68" s="129"/>
      <c r="K68" s="129"/>
      <c r="L68" s="129"/>
    </row>
    <row r="69" spans="1:12" ht="18.75">
      <c r="A69" s="128" t="s">
        <v>130</v>
      </c>
      <c r="B69" s="128"/>
      <c r="C69" s="128"/>
      <c r="D69" s="128"/>
      <c r="E69" s="128"/>
      <c r="F69" s="128"/>
      <c r="G69" s="128"/>
      <c r="H69" s="128"/>
      <c r="I69" s="129"/>
      <c r="J69" s="129"/>
      <c r="K69" s="129"/>
      <c r="L69" s="129"/>
    </row>
    <row r="70" spans="1:12" ht="18.75">
      <c r="A70" s="128" t="s">
        <v>131</v>
      </c>
      <c r="B70" s="128"/>
      <c r="C70" s="128"/>
      <c r="D70" s="128"/>
      <c r="E70" s="128"/>
      <c r="F70" s="128"/>
      <c r="G70" s="128"/>
      <c r="H70" s="128"/>
      <c r="I70" s="129"/>
      <c r="J70" s="129"/>
      <c r="K70" s="129"/>
      <c r="L70" s="129"/>
    </row>
    <row r="71" spans="1:12" ht="18.75">
      <c r="A71" s="128" t="s">
        <v>132</v>
      </c>
      <c r="B71" s="128"/>
      <c r="C71" s="128"/>
      <c r="D71" s="128"/>
      <c r="E71" s="128"/>
      <c r="F71" s="128"/>
      <c r="G71" s="128"/>
      <c r="H71" s="128"/>
      <c r="I71" s="129"/>
      <c r="J71" s="129"/>
      <c r="K71" s="129"/>
      <c r="L71" s="129"/>
    </row>
    <row r="72" spans="1:12" ht="18.75">
      <c r="A72" s="128" t="s">
        <v>133</v>
      </c>
      <c r="B72" s="128"/>
      <c r="C72" s="128"/>
      <c r="D72" s="128"/>
      <c r="E72" s="128"/>
      <c r="F72" s="128"/>
      <c r="G72" s="128"/>
      <c r="H72" s="128"/>
      <c r="I72" s="129"/>
      <c r="J72" s="129"/>
      <c r="K72" s="129"/>
      <c r="L72" s="129"/>
    </row>
    <row r="73" spans="1:12" ht="18.75">
      <c r="A73" s="128" t="s">
        <v>134</v>
      </c>
      <c r="B73" s="128"/>
      <c r="C73" s="128"/>
      <c r="D73" s="128"/>
      <c r="E73" s="128"/>
      <c r="F73" s="128"/>
      <c r="G73" s="128"/>
      <c r="H73" s="128"/>
      <c r="I73" s="129"/>
      <c r="J73" s="129"/>
      <c r="K73" s="129"/>
      <c r="L73" s="129"/>
    </row>
    <row r="74" spans="1:12" ht="18.75">
      <c r="A74" s="128" t="s">
        <v>135</v>
      </c>
      <c r="B74" s="128"/>
      <c r="C74" s="128"/>
      <c r="D74" s="128"/>
      <c r="E74" s="128"/>
      <c r="F74" s="128"/>
      <c r="G74" s="128"/>
      <c r="H74" s="128"/>
      <c r="I74" s="129"/>
      <c r="J74" s="129"/>
      <c r="K74" s="129"/>
      <c r="L74" s="129"/>
    </row>
    <row r="75" spans="1:12" ht="18.75">
      <c r="A75" s="128" t="s">
        <v>136</v>
      </c>
      <c r="B75" s="128"/>
      <c r="C75" s="128"/>
      <c r="D75" s="128"/>
      <c r="E75" s="128"/>
      <c r="F75" s="128"/>
      <c r="G75" s="128"/>
      <c r="H75" s="128"/>
      <c r="I75" s="129"/>
      <c r="J75" s="129"/>
      <c r="K75" s="129"/>
      <c r="L75" s="129"/>
    </row>
    <row r="76" spans="1:12" ht="18.75">
      <c r="A76" s="128" t="s">
        <v>137</v>
      </c>
      <c r="B76" s="128"/>
      <c r="C76" s="128"/>
      <c r="D76" s="128"/>
      <c r="E76" s="128"/>
      <c r="F76" s="128"/>
      <c r="G76" s="128"/>
      <c r="H76" s="128"/>
      <c r="I76" s="129"/>
      <c r="J76" s="129"/>
      <c r="K76" s="129"/>
      <c r="L76" s="129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7"/>
  <sheetViews>
    <sheetView view="pageBreakPreview" zoomScale="65" zoomScaleNormal="76" zoomScaleSheetLayoutView="65" workbookViewId="0">
      <selection activeCell="H12" sqref="H12"/>
    </sheetView>
  </sheetViews>
  <sheetFormatPr defaultColWidth="9.140625" defaultRowHeight="15"/>
  <cols>
    <col min="1" max="1" width="39.7109375" style="1" customWidth="1"/>
    <col min="2" max="2" width="8" style="1" customWidth="1"/>
    <col min="3" max="3" width="8.140625" style="1" customWidth="1"/>
    <col min="4" max="4" width="0.140625" style="1" customWidth="1"/>
    <col min="5" max="5" width="14.8554687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1" width="16.140625" style="1" customWidth="1"/>
    <col min="12" max="12" width="15.7109375" style="1" customWidth="1"/>
    <col min="13" max="13" width="18.5703125" style="1" customWidth="1"/>
    <col min="14" max="14" width="15.85546875" style="1" customWidth="1"/>
    <col min="15" max="15" width="15.42578125" style="1" customWidth="1"/>
    <col min="16" max="16" width="14.42578125" style="1" customWidth="1"/>
    <col min="17" max="17" width="13.28515625" style="1" bestFit="1" customWidth="1"/>
    <col min="18" max="16384" width="9.140625" style="1"/>
  </cols>
  <sheetData>
    <row r="1" spans="1:16" ht="22.5" customHeight="1">
      <c r="A1" s="16" t="s">
        <v>229</v>
      </c>
      <c r="B1" s="16"/>
      <c r="C1" s="16"/>
      <c r="D1" s="16"/>
      <c r="E1" s="16"/>
      <c r="O1" s="1" t="s">
        <v>139</v>
      </c>
    </row>
    <row r="2" spans="1:16" ht="19.5" customHeight="1">
      <c r="A2" s="16" t="s">
        <v>217</v>
      </c>
      <c r="B2" s="16"/>
      <c r="C2" s="16"/>
      <c r="D2" s="16"/>
      <c r="E2" s="16"/>
      <c r="F2" s="16"/>
    </row>
    <row r="3" spans="1:16" ht="13.5" customHeight="1">
      <c r="A3" s="16"/>
      <c r="B3" s="16"/>
      <c r="C3" s="16"/>
      <c r="D3" s="16"/>
      <c r="E3" s="16"/>
      <c r="F3" s="16"/>
    </row>
    <row r="4" spans="1:16" ht="39.75" customHeight="1">
      <c r="A4" s="138" t="s">
        <v>1</v>
      </c>
      <c r="B4" s="138" t="s">
        <v>27</v>
      </c>
      <c r="C4" s="138" t="s">
        <v>2</v>
      </c>
      <c r="D4" s="138" t="s">
        <v>33</v>
      </c>
      <c r="E4" s="135">
        <v>2017</v>
      </c>
      <c r="F4" s="136"/>
      <c r="G4" s="136"/>
      <c r="H4" s="137"/>
      <c r="I4" s="132" t="s">
        <v>151</v>
      </c>
      <c r="J4" s="133"/>
      <c r="K4" s="133"/>
      <c r="L4" s="134"/>
      <c r="M4" s="132" t="s">
        <v>152</v>
      </c>
      <c r="N4" s="133"/>
      <c r="O4" s="133"/>
      <c r="P4" s="134"/>
    </row>
    <row r="5" spans="1:16" ht="174" customHeight="1">
      <c r="A5" s="139"/>
      <c r="B5" s="139"/>
      <c r="C5" s="139"/>
      <c r="D5" s="139"/>
      <c r="E5" s="12" t="s">
        <v>3</v>
      </c>
      <c r="F5" s="12" t="s">
        <v>4</v>
      </c>
      <c r="G5" s="12" t="s">
        <v>32</v>
      </c>
      <c r="H5" s="12" t="s">
        <v>5</v>
      </c>
      <c r="I5" s="55" t="s">
        <v>3</v>
      </c>
      <c r="J5" s="12" t="s">
        <v>4</v>
      </c>
      <c r="K5" s="12" t="s">
        <v>32</v>
      </c>
      <c r="L5" s="12" t="s">
        <v>5</v>
      </c>
      <c r="M5" s="55" t="s">
        <v>3</v>
      </c>
      <c r="N5" s="12" t="s">
        <v>4</v>
      </c>
      <c r="O5" s="12" t="s">
        <v>32</v>
      </c>
      <c r="P5" s="12" t="s">
        <v>5</v>
      </c>
    </row>
    <row r="6" spans="1:16" ht="25.5" customHeight="1">
      <c r="A6" s="80" t="s">
        <v>154</v>
      </c>
      <c r="B6" s="81">
        <v>100</v>
      </c>
      <c r="C6" s="82"/>
      <c r="D6" s="82"/>
      <c r="E6" s="94">
        <f>F6+G6+H6</f>
        <v>14421141.310000001</v>
      </c>
      <c r="F6" s="94">
        <f t="shared" ref="F6:G6" si="0">F7+F8+F9+F10+F11+F12+F13</f>
        <v>8751853.3100000005</v>
      </c>
      <c r="G6" s="94">
        <f t="shared" si="0"/>
        <v>107008</v>
      </c>
      <c r="H6" s="94">
        <f>H7+H8+H9+H10+H11+H12+H13</f>
        <v>5562280</v>
      </c>
      <c r="I6" s="94">
        <f>J6+K6+L6</f>
        <v>13312322.82</v>
      </c>
      <c r="J6" s="94">
        <f t="shared" ref="J6:K6" si="1">J7+J8+J9+J10+J11+J12+J13</f>
        <v>8724322.8200000003</v>
      </c>
      <c r="K6" s="83">
        <f t="shared" si="1"/>
        <v>0</v>
      </c>
      <c r="L6" s="83">
        <f>L7+L8+L9+L10+L11+L12+L13</f>
        <v>4588000</v>
      </c>
      <c r="M6" s="83">
        <f>N6+O6+P6</f>
        <v>13312322.82</v>
      </c>
      <c r="N6" s="83">
        <f t="shared" ref="N6:O6" si="2">N7+N8+N9+N10+N11+N12+N13</f>
        <v>8724322.8200000003</v>
      </c>
      <c r="O6" s="83">
        <f t="shared" si="2"/>
        <v>0</v>
      </c>
      <c r="P6" s="83">
        <f>P7+P8+P9+P10+P11+P12+P13</f>
        <v>4588000</v>
      </c>
    </row>
    <row r="7" spans="1:16" ht="20.25" customHeight="1">
      <c r="A7" s="53" t="s">
        <v>155</v>
      </c>
      <c r="B7" s="54">
        <v>110</v>
      </c>
      <c r="C7" s="45"/>
      <c r="D7" s="45"/>
      <c r="E7" s="94">
        <f t="shared" ref="E7:E70" si="3">F7+G7+H7</f>
        <v>0</v>
      </c>
      <c r="F7" s="95"/>
      <c r="G7" s="95"/>
      <c r="H7" s="95"/>
      <c r="I7" s="94">
        <f t="shared" ref="I7:I70" si="4">J7+K7+L7</f>
        <v>0</v>
      </c>
      <c r="J7" s="95"/>
      <c r="K7" s="78"/>
      <c r="L7" s="78"/>
      <c r="M7" s="83">
        <f t="shared" ref="M7:M70" si="5">N7+O7+P7</f>
        <v>0</v>
      </c>
      <c r="N7" s="78"/>
      <c r="O7" s="78"/>
      <c r="P7" s="78"/>
    </row>
    <row r="8" spans="1:16" ht="20.25" customHeight="1">
      <c r="A8" s="53" t="s">
        <v>156</v>
      </c>
      <c r="B8" s="54">
        <v>120</v>
      </c>
      <c r="C8" s="45"/>
      <c r="D8" s="45"/>
      <c r="E8" s="94">
        <f t="shared" si="3"/>
        <v>13934001.310000001</v>
      </c>
      <c r="F8" s="96">
        <f>F14-F92</f>
        <v>8751853.3100000005</v>
      </c>
      <c r="G8" s="96">
        <f>G14-G92</f>
        <v>107008</v>
      </c>
      <c r="H8" s="96">
        <f>H14-H92</f>
        <v>5075140</v>
      </c>
      <c r="I8" s="94">
        <f t="shared" si="4"/>
        <v>13312322.82</v>
      </c>
      <c r="J8" s="96">
        <v>8724322.8200000003</v>
      </c>
      <c r="K8" s="57"/>
      <c r="L8" s="57">
        <v>4588000</v>
      </c>
      <c r="M8" s="83">
        <f t="shared" si="5"/>
        <v>13312322.82</v>
      </c>
      <c r="N8" s="57">
        <v>8724322.8200000003</v>
      </c>
      <c r="O8" s="57"/>
      <c r="P8" s="57">
        <v>4588000</v>
      </c>
    </row>
    <row r="9" spans="1:16" ht="32.25" customHeight="1">
      <c r="A9" s="53" t="s">
        <v>157</v>
      </c>
      <c r="B9" s="54">
        <v>130</v>
      </c>
      <c r="C9" s="45"/>
      <c r="D9" s="45"/>
      <c r="E9" s="94">
        <f t="shared" si="3"/>
        <v>0</v>
      </c>
      <c r="F9" s="96"/>
      <c r="G9" s="96"/>
      <c r="H9" s="96"/>
      <c r="I9" s="94">
        <f t="shared" si="4"/>
        <v>0</v>
      </c>
      <c r="J9" s="96"/>
      <c r="K9" s="57"/>
      <c r="L9" s="57"/>
      <c r="M9" s="83">
        <f t="shared" si="5"/>
        <v>0</v>
      </c>
      <c r="N9" s="57"/>
      <c r="O9" s="57"/>
      <c r="P9" s="57"/>
    </row>
    <row r="10" spans="1:16" ht="62.25" hidden="1" customHeight="1">
      <c r="A10" s="53" t="s">
        <v>158</v>
      </c>
      <c r="B10" s="54">
        <v>140</v>
      </c>
      <c r="C10" s="45"/>
      <c r="D10" s="45"/>
      <c r="E10" s="94">
        <f t="shared" si="3"/>
        <v>0</v>
      </c>
      <c r="F10" s="96">
        <f>F14-F8</f>
        <v>0</v>
      </c>
      <c r="G10" s="96">
        <f t="shared" ref="G10" si="6">G14-G8</f>
        <v>0</v>
      </c>
      <c r="H10" s="96"/>
      <c r="I10" s="94">
        <f t="shared" si="4"/>
        <v>0</v>
      </c>
      <c r="J10" s="96"/>
      <c r="K10" s="57"/>
      <c r="L10" s="57"/>
      <c r="M10" s="83">
        <f t="shared" si="5"/>
        <v>0</v>
      </c>
      <c r="N10" s="57"/>
      <c r="O10" s="57"/>
      <c r="P10" s="57"/>
    </row>
    <row r="11" spans="1:16" ht="30" customHeight="1">
      <c r="A11" s="53" t="s">
        <v>159</v>
      </c>
      <c r="B11" s="54">
        <v>150</v>
      </c>
      <c r="C11" s="45"/>
      <c r="D11" s="45"/>
      <c r="E11" s="94">
        <f t="shared" si="3"/>
        <v>0</v>
      </c>
      <c r="F11" s="96"/>
      <c r="G11" s="96"/>
      <c r="H11" s="96"/>
      <c r="I11" s="94">
        <f t="shared" si="4"/>
        <v>0</v>
      </c>
      <c r="J11" s="96"/>
      <c r="K11" s="57"/>
      <c r="L11" s="57"/>
      <c r="M11" s="83">
        <f t="shared" si="5"/>
        <v>0</v>
      </c>
      <c r="N11" s="57"/>
      <c r="O11" s="57"/>
      <c r="P11" s="57"/>
    </row>
    <row r="12" spans="1:16" ht="34.5" customHeight="1">
      <c r="A12" s="53" t="s">
        <v>227</v>
      </c>
      <c r="B12" s="54">
        <v>160</v>
      </c>
      <c r="C12" s="45"/>
      <c r="D12" s="45"/>
      <c r="E12" s="94">
        <f t="shared" si="3"/>
        <v>487140</v>
      </c>
      <c r="F12" s="96"/>
      <c r="G12" s="96"/>
      <c r="H12" s="96">
        <v>487140</v>
      </c>
      <c r="I12" s="94">
        <f t="shared" si="4"/>
        <v>0</v>
      </c>
      <c r="J12" s="96"/>
      <c r="K12" s="57"/>
      <c r="L12" s="57"/>
      <c r="M12" s="83">
        <f t="shared" si="5"/>
        <v>0</v>
      </c>
      <c r="N12" s="57"/>
      <c r="O12" s="57"/>
      <c r="P12" s="57"/>
    </row>
    <row r="13" spans="1:16" ht="18" customHeight="1">
      <c r="A13" s="53" t="s">
        <v>160</v>
      </c>
      <c r="B13" s="54">
        <v>180</v>
      </c>
      <c r="C13" s="45"/>
      <c r="D13" s="45"/>
      <c r="E13" s="94">
        <f t="shared" si="3"/>
        <v>0</v>
      </c>
      <c r="F13" s="96"/>
      <c r="G13" s="96"/>
      <c r="H13" s="96"/>
      <c r="I13" s="94">
        <f t="shared" si="4"/>
        <v>0</v>
      </c>
      <c r="J13" s="96"/>
      <c r="K13" s="57"/>
      <c r="L13" s="57"/>
      <c r="M13" s="83">
        <f t="shared" si="5"/>
        <v>0</v>
      </c>
      <c r="N13" s="57"/>
      <c r="O13" s="57"/>
      <c r="P13" s="57"/>
    </row>
    <row r="14" spans="1:16" ht="15" customHeight="1">
      <c r="A14" s="13" t="s">
        <v>6</v>
      </c>
      <c r="B14" s="5">
        <v>200</v>
      </c>
      <c r="C14" s="8"/>
      <c r="D14" s="8"/>
      <c r="E14" s="94">
        <f t="shared" si="3"/>
        <v>17187770.700000003</v>
      </c>
      <c r="F14" s="97">
        <f>F15+F26+F35+F42+F40</f>
        <v>8751853.3100000005</v>
      </c>
      <c r="G14" s="97">
        <f t="shared" ref="G14" si="7">G15+G26+G35+G42+G40</f>
        <v>107008</v>
      </c>
      <c r="H14" s="97">
        <f>H15+H26+H35+H42+H40</f>
        <v>8328909.3900000006</v>
      </c>
      <c r="I14" s="94">
        <f t="shared" si="4"/>
        <v>13312322.82</v>
      </c>
      <c r="J14" s="97">
        <f>J15+J26+J35+J42+J40</f>
        <v>8724322.8200000003</v>
      </c>
      <c r="K14" s="3">
        <f t="shared" ref="K14" si="8">K15+K26+K35+K42+K40</f>
        <v>0</v>
      </c>
      <c r="L14" s="3">
        <f>L15+L26+L35+L42+L40</f>
        <v>4588000</v>
      </c>
      <c r="M14" s="83">
        <f t="shared" si="5"/>
        <v>13312322.82</v>
      </c>
      <c r="N14" s="3">
        <f>N15+N26+N35+N42+N40</f>
        <v>8724322.8200000003</v>
      </c>
      <c r="O14" s="3">
        <f t="shared" ref="O14" si="9">O15+O26+O35+O42+O40</f>
        <v>0</v>
      </c>
      <c r="P14" s="3">
        <f>P15+P26+P35+P42+P40</f>
        <v>4588000</v>
      </c>
    </row>
    <row r="15" spans="1:16" ht="18" customHeight="1">
      <c r="A15" s="14" t="s">
        <v>24</v>
      </c>
      <c r="B15" s="5">
        <v>210</v>
      </c>
      <c r="C15" s="7"/>
      <c r="D15" s="7"/>
      <c r="E15" s="94">
        <f t="shared" si="3"/>
        <v>12136739.75</v>
      </c>
      <c r="F15" s="98">
        <f t="shared" ref="F15:P15" si="10">F16</f>
        <v>8650922.8200000003</v>
      </c>
      <c r="G15" s="98">
        <f t="shared" si="10"/>
        <v>0</v>
      </c>
      <c r="H15" s="98">
        <f t="shared" si="10"/>
        <v>3485816.93</v>
      </c>
      <c r="I15" s="94">
        <f t="shared" si="4"/>
        <v>11403722.82</v>
      </c>
      <c r="J15" s="98">
        <f t="shared" si="10"/>
        <v>8650922.8200000003</v>
      </c>
      <c r="K15" s="4">
        <f t="shared" si="10"/>
        <v>0</v>
      </c>
      <c r="L15" s="4">
        <f t="shared" si="10"/>
        <v>2752800</v>
      </c>
      <c r="M15" s="83">
        <f t="shared" si="5"/>
        <v>11403722.82</v>
      </c>
      <c r="N15" s="4">
        <f t="shared" si="10"/>
        <v>8650922.8200000003</v>
      </c>
      <c r="O15" s="4">
        <f t="shared" si="10"/>
        <v>0</v>
      </c>
      <c r="P15" s="4">
        <f t="shared" si="10"/>
        <v>2752800</v>
      </c>
    </row>
    <row r="16" spans="1:16" ht="32.25" customHeight="1">
      <c r="A16" s="14" t="s">
        <v>25</v>
      </c>
      <c r="B16" s="5">
        <v>211</v>
      </c>
      <c r="C16" s="7"/>
      <c r="D16" s="7"/>
      <c r="E16" s="94">
        <f t="shared" si="3"/>
        <v>12136739.75</v>
      </c>
      <c r="F16" s="98">
        <f t="shared" ref="F16:H16" si="11">F17+F21</f>
        <v>8650922.8200000003</v>
      </c>
      <c r="G16" s="98">
        <f t="shared" si="11"/>
        <v>0</v>
      </c>
      <c r="H16" s="98">
        <f t="shared" si="11"/>
        <v>3485816.93</v>
      </c>
      <c r="I16" s="94">
        <f t="shared" si="4"/>
        <v>11403722.82</v>
      </c>
      <c r="J16" s="98">
        <f t="shared" ref="J16" si="12">J17+J21</f>
        <v>8650922.8200000003</v>
      </c>
      <c r="K16" s="4">
        <f t="shared" ref="K16:L16" si="13">K17+K21</f>
        <v>0</v>
      </c>
      <c r="L16" s="4">
        <f t="shared" si="13"/>
        <v>2752800</v>
      </c>
      <c r="M16" s="83">
        <f t="shared" si="5"/>
        <v>11403722.82</v>
      </c>
      <c r="N16" s="4">
        <f t="shared" ref="N16" si="14">N17+N21</f>
        <v>8650922.8200000003</v>
      </c>
      <c r="O16" s="4">
        <f t="shared" ref="O16:P16" si="15">O17+O21</f>
        <v>0</v>
      </c>
      <c r="P16" s="4">
        <f t="shared" si="15"/>
        <v>2752800</v>
      </c>
    </row>
    <row r="17" spans="1:17">
      <c r="A17" s="15" t="s">
        <v>222</v>
      </c>
      <c r="B17" s="6"/>
      <c r="C17" s="9">
        <v>111</v>
      </c>
      <c r="D17" s="9">
        <v>211</v>
      </c>
      <c r="E17" s="94">
        <f t="shared" si="3"/>
        <v>9321626.1899999995</v>
      </c>
      <c r="F17" s="99">
        <f>F18+F19+F20</f>
        <v>6644333.9699999997</v>
      </c>
      <c r="G17" s="99">
        <f t="shared" ref="G17:H17" si="16">G18+G19+G20</f>
        <v>0</v>
      </c>
      <c r="H17" s="99">
        <f t="shared" si="16"/>
        <v>2677292.2200000002</v>
      </c>
      <c r="I17" s="94">
        <f t="shared" si="4"/>
        <v>8758633.9699999988</v>
      </c>
      <c r="J17" s="99">
        <f>J18+J19+J20</f>
        <v>6644333.9699999997</v>
      </c>
      <c r="K17" s="2">
        <f t="shared" ref="K17:L17" si="17">K18+K19+K20</f>
        <v>0</v>
      </c>
      <c r="L17" s="2">
        <f t="shared" si="17"/>
        <v>2114300</v>
      </c>
      <c r="M17" s="83">
        <f t="shared" si="5"/>
        <v>8758633.9699999988</v>
      </c>
      <c r="N17" s="2">
        <f>N18+N19+N20</f>
        <v>6644333.9699999997</v>
      </c>
      <c r="O17" s="2">
        <f t="shared" ref="O17:P17" si="18">O18+O19+O20</f>
        <v>0</v>
      </c>
      <c r="P17" s="2">
        <f t="shared" si="18"/>
        <v>2114300</v>
      </c>
      <c r="Q17" s="59"/>
    </row>
    <row r="18" spans="1:17">
      <c r="A18" s="15" t="s">
        <v>172</v>
      </c>
      <c r="B18" s="6"/>
      <c r="C18" s="9"/>
      <c r="D18" s="9"/>
      <c r="E18" s="94">
        <f t="shared" si="3"/>
        <v>6644333.9699999997</v>
      </c>
      <c r="F18" s="99">
        <v>6644333.9699999997</v>
      </c>
      <c r="G18" s="99"/>
      <c r="H18" s="99"/>
      <c r="I18" s="94">
        <f t="shared" si="4"/>
        <v>6644333.9699999997</v>
      </c>
      <c r="J18" s="99">
        <v>6644333.9699999997</v>
      </c>
      <c r="K18" s="2"/>
      <c r="L18" s="2"/>
      <c r="M18" s="83">
        <f t="shared" si="5"/>
        <v>6644333.9699999997</v>
      </c>
      <c r="N18" s="2">
        <v>6644333.9699999997</v>
      </c>
      <c r="O18" s="2"/>
      <c r="P18" s="2"/>
      <c r="Q18" s="59"/>
    </row>
    <row r="19" spans="1:17">
      <c r="A19" s="15" t="s">
        <v>173</v>
      </c>
      <c r="B19" s="6"/>
      <c r="C19" s="9"/>
      <c r="D19" s="9"/>
      <c r="E19" s="94">
        <f t="shared" si="3"/>
        <v>2508322.2200000002</v>
      </c>
      <c r="F19" s="99"/>
      <c r="G19" s="99"/>
      <c r="H19" s="99">
        <v>2508322.2200000002</v>
      </c>
      <c r="I19" s="94">
        <f t="shared" si="4"/>
        <v>2114300</v>
      </c>
      <c r="J19" s="99"/>
      <c r="K19" s="2"/>
      <c r="L19" s="2">
        <v>2114300</v>
      </c>
      <c r="M19" s="83">
        <f t="shared" si="5"/>
        <v>2114300</v>
      </c>
      <c r="N19" s="2"/>
      <c r="O19" s="2"/>
      <c r="P19" s="2">
        <v>2114300</v>
      </c>
      <c r="Q19" s="59"/>
    </row>
    <row r="20" spans="1:17">
      <c r="A20" s="15" t="s">
        <v>174</v>
      </c>
      <c r="B20" s="6"/>
      <c r="C20" s="9"/>
      <c r="D20" s="9"/>
      <c r="E20" s="94">
        <f t="shared" si="3"/>
        <v>168970</v>
      </c>
      <c r="F20" s="99"/>
      <c r="G20" s="99"/>
      <c r="H20" s="99">
        <v>168970</v>
      </c>
      <c r="I20" s="94">
        <f t="shared" si="4"/>
        <v>0</v>
      </c>
      <c r="J20" s="99"/>
      <c r="K20" s="2"/>
      <c r="L20" s="2"/>
      <c r="M20" s="83">
        <f t="shared" si="5"/>
        <v>0</v>
      </c>
      <c r="N20" s="2"/>
      <c r="O20" s="2"/>
      <c r="P20" s="2"/>
      <c r="Q20" s="59"/>
    </row>
    <row r="21" spans="1:17">
      <c r="A21" s="15" t="s">
        <v>8</v>
      </c>
      <c r="B21" s="6"/>
      <c r="C21" s="9">
        <v>119</v>
      </c>
      <c r="D21" s="9">
        <v>213</v>
      </c>
      <c r="E21" s="94">
        <f t="shared" si="3"/>
        <v>2815113.56</v>
      </c>
      <c r="F21" s="99">
        <f>F22+F23+F24</f>
        <v>2006588.85</v>
      </c>
      <c r="G21" s="99">
        <f t="shared" ref="G21:H21" si="19">G22+G23+G24</f>
        <v>0</v>
      </c>
      <c r="H21" s="99">
        <f t="shared" si="19"/>
        <v>808524.71</v>
      </c>
      <c r="I21" s="94">
        <f t="shared" si="4"/>
        <v>2645088.85</v>
      </c>
      <c r="J21" s="99">
        <f>J22+J23+J24</f>
        <v>2006588.85</v>
      </c>
      <c r="K21" s="2">
        <f t="shared" ref="K21:L21" si="20">K22+K23+K24</f>
        <v>0</v>
      </c>
      <c r="L21" s="2">
        <f t="shared" si="20"/>
        <v>638500</v>
      </c>
      <c r="M21" s="83">
        <f t="shared" si="5"/>
        <v>2645088.85</v>
      </c>
      <c r="N21" s="2">
        <f>N22+N23+N24</f>
        <v>2006588.85</v>
      </c>
      <c r="O21" s="2">
        <f t="shared" ref="O21:P21" si="21">O22+O23+O24</f>
        <v>0</v>
      </c>
      <c r="P21" s="2">
        <f t="shared" si="21"/>
        <v>638500</v>
      </c>
    </row>
    <row r="22" spans="1:17">
      <c r="A22" s="15" t="s">
        <v>172</v>
      </c>
      <c r="B22" s="6"/>
      <c r="C22" s="9"/>
      <c r="D22" s="9"/>
      <c r="E22" s="94">
        <f t="shared" si="3"/>
        <v>2006588.85</v>
      </c>
      <c r="F22" s="99">
        <v>2006588.85</v>
      </c>
      <c r="G22" s="99"/>
      <c r="H22" s="99"/>
      <c r="I22" s="94">
        <f t="shared" si="4"/>
        <v>2006588.85</v>
      </c>
      <c r="J22" s="99">
        <v>2006588.85</v>
      </c>
      <c r="K22" s="2"/>
      <c r="L22" s="2"/>
      <c r="M22" s="83">
        <f t="shared" si="5"/>
        <v>2006588.85</v>
      </c>
      <c r="N22" s="2">
        <v>2006588.85</v>
      </c>
      <c r="O22" s="2"/>
      <c r="P22" s="2"/>
    </row>
    <row r="23" spans="1:17">
      <c r="A23" s="15" t="s">
        <v>173</v>
      </c>
      <c r="B23" s="6"/>
      <c r="C23" s="9"/>
      <c r="D23" s="9"/>
      <c r="E23" s="94">
        <f t="shared" si="3"/>
        <v>757494.71</v>
      </c>
      <c r="F23" s="99"/>
      <c r="G23" s="99"/>
      <c r="H23" s="99">
        <v>757494.71</v>
      </c>
      <c r="I23" s="94">
        <f t="shared" si="4"/>
        <v>638500</v>
      </c>
      <c r="J23" s="99"/>
      <c r="K23" s="2"/>
      <c r="L23" s="2">
        <v>638500</v>
      </c>
      <c r="M23" s="83">
        <f t="shared" si="5"/>
        <v>638500</v>
      </c>
      <c r="N23" s="2"/>
      <c r="O23" s="2"/>
      <c r="P23" s="2">
        <v>638500</v>
      </c>
    </row>
    <row r="24" spans="1:17">
      <c r="A24" s="15" t="s">
        <v>174</v>
      </c>
      <c r="B24" s="6"/>
      <c r="C24" s="9"/>
      <c r="D24" s="9"/>
      <c r="E24" s="94">
        <f t="shared" si="3"/>
        <v>51030</v>
      </c>
      <c r="F24" s="99"/>
      <c r="G24" s="99"/>
      <c r="H24" s="99">
        <v>51030</v>
      </c>
      <c r="I24" s="94">
        <f t="shared" si="4"/>
        <v>0</v>
      </c>
      <c r="J24" s="99"/>
      <c r="K24" s="2"/>
      <c r="L24" s="2"/>
      <c r="M24" s="83">
        <f t="shared" si="5"/>
        <v>0</v>
      </c>
      <c r="N24" s="2"/>
      <c r="O24" s="2"/>
      <c r="P24" s="2"/>
    </row>
    <row r="25" spans="1:17" ht="25.5" customHeight="1">
      <c r="A25" s="15" t="s">
        <v>218</v>
      </c>
      <c r="B25" s="6"/>
      <c r="C25" s="9">
        <v>112</v>
      </c>
      <c r="D25" s="9"/>
      <c r="E25" s="94">
        <f t="shared" si="3"/>
        <v>0</v>
      </c>
      <c r="F25" s="99"/>
      <c r="G25" s="99"/>
      <c r="H25" s="99"/>
      <c r="I25" s="94">
        <f t="shared" si="4"/>
        <v>0</v>
      </c>
      <c r="J25" s="99"/>
      <c r="K25" s="2"/>
      <c r="L25" s="2"/>
      <c r="M25" s="83">
        <f t="shared" si="5"/>
        <v>0</v>
      </c>
      <c r="N25" s="2"/>
      <c r="O25" s="2"/>
      <c r="P25" s="2"/>
    </row>
    <row r="26" spans="1:17" ht="18.75" customHeight="1">
      <c r="A26" s="14" t="s">
        <v>26</v>
      </c>
      <c r="B26" s="5">
        <v>220</v>
      </c>
      <c r="C26" s="7">
        <v>300</v>
      </c>
      <c r="D26" s="7"/>
      <c r="E26" s="94">
        <f t="shared" si="3"/>
        <v>1800</v>
      </c>
      <c r="F26" s="98">
        <f t="shared" ref="F26:H26" si="22">F27+F28+F29+F30+F31+F32+F33+F34</f>
        <v>0</v>
      </c>
      <c r="G26" s="98">
        <f t="shared" si="22"/>
        <v>1800</v>
      </c>
      <c r="H26" s="98">
        <f t="shared" si="22"/>
        <v>0</v>
      </c>
      <c r="I26" s="94">
        <f t="shared" si="4"/>
        <v>0</v>
      </c>
      <c r="J26" s="98">
        <f t="shared" ref="J26" si="23">J27+J28+J29+J30+J31+J32+J33+J34</f>
        <v>0</v>
      </c>
      <c r="K26" s="4">
        <f t="shared" ref="K26:L26" si="24">K27+K28+K29+K30+K31+K32+K33+K34</f>
        <v>0</v>
      </c>
      <c r="L26" s="4">
        <f t="shared" si="24"/>
        <v>0</v>
      </c>
      <c r="M26" s="83">
        <f t="shared" si="5"/>
        <v>0</v>
      </c>
      <c r="N26" s="4">
        <f t="shared" ref="N26" si="25">N27+N28+N29+N30+N31+N32+N33+N34</f>
        <v>0</v>
      </c>
      <c r="O26" s="4">
        <f t="shared" ref="O26:P26" si="26">O27+O28+O29+O30+O31+O32+O33+O34</f>
        <v>0</v>
      </c>
      <c r="P26" s="4">
        <f t="shared" si="26"/>
        <v>0</v>
      </c>
    </row>
    <row r="27" spans="1:17" ht="19.5" hidden="1" customHeight="1">
      <c r="A27" s="15" t="s">
        <v>7</v>
      </c>
      <c r="B27" s="6"/>
      <c r="C27" s="9">
        <v>112</v>
      </c>
      <c r="D27" s="9">
        <v>212</v>
      </c>
      <c r="E27" s="94">
        <f t="shared" si="3"/>
        <v>0</v>
      </c>
      <c r="F27" s="99"/>
      <c r="G27" s="99"/>
      <c r="H27" s="99"/>
      <c r="I27" s="94">
        <f t="shared" si="4"/>
        <v>0</v>
      </c>
      <c r="J27" s="99"/>
      <c r="K27" s="2"/>
      <c r="L27" s="2"/>
      <c r="M27" s="83">
        <f t="shared" si="5"/>
        <v>0</v>
      </c>
      <c r="N27" s="2"/>
      <c r="O27" s="2"/>
      <c r="P27" s="2"/>
    </row>
    <row r="28" spans="1:17" hidden="1">
      <c r="A28" s="15" t="s">
        <v>10</v>
      </c>
      <c r="B28" s="6"/>
      <c r="C28" s="9">
        <v>112</v>
      </c>
      <c r="D28" s="9">
        <v>222</v>
      </c>
      <c r="E28" s="94">
        <f t="shared" si="3"/>
        <v>0</v>
      </c>
      <c r="F28" s="99"/>
      <c r="G28" s="99"/>
      <c r="H28" s="99"/>
      <c r="I28" s="94">
        <f t="shared" si="4"/>
        <v>0</v>
      </c>
      <c r="J28" s="99"/>
      <c r="K28" s="2"/>
      <c r="L28" s="2"/>
      <c r="M28" s="83">
        <f t="shared" si="5"/>
        <v>0</v>
      </c>
      <c r="N28" s="2"/>
      <c r="O28" s="2"/>
      <c r="P28" s="2"/>
    </row>
    <row r="29" spans="1:17" ht="28.5" hidden="1" customHeight="1">
      <c r="A29" s="15" t="s">
        <v>11</v>
      </c>
      <c r="B29" s="6"/>
      <c r="C29" s="9">
        <v>112</v>
      </c>
      <c r="D29" s="9">
        <v>262</v>
      </c>
      <c r="E29" s="94">
        <f t="shared" si="3"/>
        <v>0</v>
      </c>
      <c r="F29" s="99"/>
      <c r="G29" s="99"/>
      <c r="H29" s="99"/>
      <c r="I29" s="94">
        <f t="shared" si="4"/>
        <v>0</v>
      </c>
      <c r="J29" s="99"/>
      <c r="K29" s="2"/>
      <c r="L29" s="2"/>
      <c r="M29" s="83">
        <f t="shared" si="5"/>
        <v>0</v>
      </c>
      <c r="N29" s="2"/>
      <c r="O29" s="2"/>
      <c r="P29" s="2"/>
    </row>
    <row r="30" spans="1:17" hidden="1">
      <c r="A30" s="15" t="s">
        <v>19</v>
      </c>
      <c r="B30" s="6"/>
      <c r="C30" s="9">
        <v>112</v>
      </c>
      <c r="D30" s="9">
        <v>290</v>
      </c>
      <c r="E30" s="94">
        <f t="shared" si="3"/>
        <v>0</v>
      </c>
      <c r="F30" s="99"/>
      <c r="G30" s="99"/>
      <c r="H30" s="99"/>
      <c r="I30" s="94">
        <f t="shared" si="4"/>
        <v>0</v>
      </c>
      <c r="J30" s="99"/>
      <c r="K30" s="2"/>
      <c r="L30" s="2"/>
      <c r="M30" s="83">
        <f t="shared" si="5"/>
        <v>0</v>
      </c>
      <c r="N30" s="2"/>
      <c r="O30" s="2"/>
      <c r="P30" s="2"/>
    </row>
    <row r="31" spans="1:17" ht="25.5" hidden="1" customHeight="1">
      <c r="A31" s="15" t="s">
        <v>11</v>
      </c>
      <c r="B31" s="6"/>
      <c r="C31" s="9">
        <v>119</v>
      </c>
      <c r="D31" s="9">
        <v>262</v>
      </c>
      <c r="E31" s="94">
        <f t="shared" si="3"/>
        <v>0</v>
      </c>
      <c r="F31" s="99"/>
      <c r="G31" s="99"/>
      <c r="H31" s="99"/>
      <c r="I31" s="94">
        <f t="shared" si="4"/>
        <v>0</v>
      </c>
      <c r="J31" s="99"/>
      <c r="K31" s="2"/>
      <c r="L31" s="2"/>
      <c r="M31" s="83">
        <f t="shared" si="5"/>
        <v>0</v>
      </c>
      <c r="N31" s="2"/>
      <c r="O31" s="2"/>
      <c r="P31" s="2"/>
    </row>
    <row r="32" spans="1:17" ht="41.25" customHeight="1">
      <c r="A32" s="15" t="s">
        <v>219</v>
      </c>
      <c r="B32" s="6"/>
      <c r="C32" s="9">
        <v>321</v>
      </c>
      <c r="D32" s="9">
        <v>263</v>
      </c>
      <c r="E32" s="94">
        <f t="shared" si="3"/>
        <v>0</v>
      </c>
      <c r="F32" s="99"/>
      <c r="G32" s="99"/>
      <c r="H32" s="99"/>
      <c r="I32" s="94">
        <f t="shared" si="4"/>
        <v>0</v>
      </c>
      <c r="J32" s="99"/>
      <c r="K32" s="2"/>
      <c r="L32" s="2"/>
      <c r="M32" s="83">
        <f t="shared" si="5"/>
        <v>0</v>
      </c>
      <c r="N32" s="2"/>
      <c r="O32" s="2"/>
      <c r="P32" s="2"/>
    </row>
    <row r="33" spans="1:16" ht="18" customHeight="1">
      <c r="A33" s="15" t="s">
        <v>220</v>
      </c>
      <c r="B33" s="6"/>
      <c r="C33" s="9">
        <v>340</v>
      </c>
      <c r="D33" s="9">
        <v>290</v>
      </c>
      <c r="E33" s="94">
        <f t="shared" si="3"/>
        <v>1800</v>
      </c>
      <c r="F33" s="99"/>
      <c r="G33" s="99">
        <v>1800</v>
      </c>
      <c r="H33" s="99"/>
      <c r="I33" s="94">
        <f t="shared" si="4"/>
        <v>0</v>
      </c>
      <c r="J33" s="99"/>
      <c r="K33" s="2"/>
      <c r="L33" s="2"/>
      <c r="M33" s="83">
        <f t="shared" si="5"/>
        <v>0</v>
      </c>
      <c r="N33" s="2"/>
      <c r="O33" s="2"/>
      <c r="P33" s="2"/>
    </row>
    <row r="34" spans="1:16">
      <c r="A34" s="15" t="s">
        <v>221</v>
      </c>
      <c r="B34" s="6"/>
      <c r="C34" s="9">
        <v>360</v>
      </c>
      <c r="D34" s="9"/>
      <c r="E34" s="94">
        <f t="shared" si="3"/>
        <v>0</v>
      </c>
      <c r="F34" s="99"/>
      <c r="G34" s="99"/>
      <c r="H34" s="99"/>
      <c r="I34" s="94">
        <f t="shared" si="4"/>
        <v>0</v>
      </c>
      <c r="J34" s="99"/>
      <c r="K34" s="2"/>
      <c r="L34" s="2"/>
      <c r="M34" s="83">
        <f t="shared" si="5"/>
        <v>0</v>
      </c>
      <c r="N34" s="2"/>
      <c r="O34" s="2"/>
      <c r="P34" s="2"/>
    </row>
    <row r="35" spans="1:16" ht="34.5" customHeight="1">
      <c r="A35" s="14" t="s">
        <v>35</v>
      </c>
      <c r="B35" s="5">
        <v>230</v>
      </c>
      <c r="C35" s="7">
        <v>850</v>
      </c>
      <c r="D35" s="7"/>
      <c r="E35" s="94">
        <f t="shared" si="3"/>
        <v>132738.49</v>
      </c>
      <c r="F35" s="98">
        <f t="shared" ref="F35:H35" si="27">F36+F37+F38+F39</f>
        <v>27530.49</v>
      </c>
      <c r="G35" s="98">
        <f t="shared" si="27"/>
        <v>105208</v>
      </c>
      <c r="H35" s="98">
        <f t="shared" si="27"/>
        <v>0</v>
      </c>
      <c r="I35" s="94">
        <f t="shared" si="4"/>
        <v>0</v>
      </c>
      <c r="J35" s="98">
        <f t="shared" ref="J35:L35" si="28">J36+J37+J38+J39</f>
        <v>0</v>
      </c>
      <c r="K35" s="4">
        <f t="shared" si="28"/>
        <v>0</v>
      </c>
      <c r="L35" s="4">
        <f t="shared" si="28"/>
        <v>0</v>
      </c>
      <c r="M35" s="83">
        <f t="shared" si="5"/>
        <v>0</v>
      </c>
      <c r="N35" s="4">
        <f t="shared" ref="N35:P35" si="29">N36+N37+N38+N39</f>
        <v>0</v>
      </c>
      <c r="O35" s="4">
        <f t="shared" si="29"/>
        <v>0</v>
      </c>
      <c r="P35" s="4">
        <f t="shared" si="29"/>
        <v>0</v>
      </c>
    </row>
    <row r="36" spans="1:16" ht="18" customHeight="1">
      <c r="A36" s="15" t="s">
        <v>13</v>
      </c>
      <c r="B36" s="6"/>
      <c r="C36" s="9">
        <v>851</v>
      </c>
      <c r="D36" s="9">
        <v>290</v>
      </c>
      <c r="E36" s="94">
        <f t="shared" si="3"/>
        <v>125149.49</v>
      </c>
      <c r="F36" s="99">
        <v>27530.49</v>
      </c>
      <c r="G36" s="99">
        <v>97619</v>
      </c>
      <c r="H36" s="99"/>
      <c r="I36" s="94">
        <f t="shared" si="4"/>
        <v>0</v>
      </c>
      <c r="J36" s="99"/>
      <c r="K36" s="2"/>
      <c r="L36" s="2"/>
      <c r="M36" s="83">
        <f t="shared" si="5"/>
        <v>0</v>
      </c>
      <c r="N36" s="2"/>
      <c r="O36" s="2"/>
      <c r="P36" s="2"/>
    </row>
    <row r="37" spans="1:16" ht="12.75" customHeight="1">
      <c r="A37" s="15" t="s">
        <v>14</v>
      </c>
      <c r="B37" s="6"/>
      <c r="C37" s="9">
        <v>851</v>
      </c>
      <c r="D37" s="9">
        <v>290</v>
      </c>
      <c r="E37" s="94">
        <f t="shared" si="3"/>
        <v>0</v>
      </c>
      <c r="F37" s="99"/>
      <c r="G37" s="99"/>
      <c r="H37" s="99"/>
      <c r="I37" s="94">
        <f t="shared" si="4"/>
        <v>0</v>
      </c>
      <c r="J37" s="99"/>
      <c r="K37" s="2"/>
      <c r="L37" s="2"/>
      <c r="M37" s="83">
        <f t="shared" si="5"/>
        <v>0</v>
      </c>
      <c r="N37" s="2"/>
      <c r="O37" s="2"/>
      <c r="P37" s="2"/>
    </row>
    <row r="38" spans="1:16" ht="19.5" customHeight="1">
      <c r="A38" s="15" t="s">
        <v>15</v>
      </c>
      <c r="B38" s="6"/>
      <c r="C38" s="9">
        <v>852</v>
      </c>
      <c r="D38" s="9">
        <v>290</v>
      </c>
      <c r="E38" s="94">
        <f t="shared" si="3"/>
        <v>0</v>
      </c>
      <c r="F38" s="99"/>
      <c r="G38" s="99"/>
      <c r="H38" s="99"/>
      <c r="I38" s="94">
        <f t="shared" si="4"/>
        <v>0</v>
      </c>
      <c r="J38" s="99"/>
      <c r="K38" s="2"/>
      <c r="L38" s="2"/>
      <c r="M38" s="83">
        <f t="shared" si="5"/>
        <v>0</v>
      </c>
      <c r="N38" s="2"/>
      <c r="O38" s="2"/>
      <c r="P38" s="2"/>
    </row>
    <row r="39" spans="1:16" ht="15.75" customHeight="1">
      <c r="A39" s="15" t="s">
        <v>30</v>
      </c>
      <c r="B39" s="6"/>
      <c r="C39" s="9">
        <v>853</v>
      </c>
      <c r="D39" s="9">
        <v>290</v>
      </c>
      <c r="E39" s="94">
        <f t="shared" si="3"/>
        <v>7589</v>
      </c>
      <c r="F39" s="99"/>
      <c r="G39" s="99">
        <v>7589</v>
      </c>
      <c r="H39" s="99"/>
      <c r="I39" s="94">
        <f t="shared" si="4"/>
        <v>0</v>
      </c>
      <c r="J39" s="99"/>
      <c r="K39" s="2"/>
      <c r="L39" s="2"/>
      <c r="M39" s="83">
        <f t="shared" si="5"/>
        <v>0</v>
      </c>
      <c r="N39" s="2"/>
      <c r="O39" s="2"/>
      <c r="P39" s="2"/>
    </row>
    <row r="40" spans="1:16" ht="30.75" customHeight="1">
      <c r="A40" s="14" t="s">
        <v>31</v>
      </c>
      <c r="B40" s="11">
        <v>250</v>
      </c>
      <c r="C40" s="10"/>
      <c r="D40" s="7"/>
      <c r="E40" s="94">
        <f t="shared" si="3"/>
        <v>0</v>
      </c>
      <c r="F40" s="98">
        <f>F41</f>
        <v>0</v>
      </c>
      <c r="G40" s="98">
        <f t="shared" ref="G40:P40" si="30">G41</f>
        <v>0</v>
      </c>
      <c r="H40" s="98">
        <f t="shared" si="30"/>
        <v>0</v>
      </c>
      <c r="I40" s="94">
        <f t="shared" si="4"/>
        <v>0</v>
      </c>
      <c r="J40" s="98">
        <f>J41</f>
        <v>0</v>
      </c>
      <c r="K40" s="4">
        <f t="shared" si="30"/>
        <v>0</v>
      </c>
      <c r="L40" s="4">
        <f t="shared" si="30"/>
        <v>0</v>
      </c>
      <c r="M40" s="83">
        <f t="shared" si="5"/>
        <v>0</v>
      </c>
      <c r="N40" s="4">
        <f>N41</f>
        <v>0</v>
      </c>
      <c r="O40" s="4">
        <f t="shared" si="30"/>
        <v>0</v>
      </c>
      <c r="P40" s="4">
        <f t="shared" si="30"/>
        <v>0</v>
      </c>
    </row>
    <row r="41" spans="1:16" ht="14.25" customHeight="1">
      <c r="A41" s="15" t="s">
        <v>19</v>
      </c>
      <c r="B41" s="6"/>
      <c r="C41" s="9">
        <v>831</v>
      </c>
      <c r="D41" s="9">
        <v>290</v>
      </c>
      <c r="E41" s="94">
        <f t="shared" si="3"/>
        <v>0</v>
      </c>
      <c r="F41" s="99"/>
      <c r="G41" s="99"/>
      <c r="H41" s="99"/>
      <c r="I41" s="94">
        <f t="shared" si="4"/>
        <v>0</v>
      </c>
      <c r="J41" s="99"/>
      <c r="K41" s="2"/>
      <c r="L41" s="2"/>
      <c r="M41" s="83">
        <f t="shared" si="5"/>
        <v>0</v>
      </c>
      <c r="N41" s="2"/>
      <c r="O41" s="2"/>
      <c r="P41" s="2"/>
    </row>
    <row r="42" spans="1:16" ht="28.5" customHeight="1">
      <c r="A42" s="14" t="s">
        <v>28</v>
      </c>
      <c r="B42" s="5">
        <v>260</v>
      </c>
      <c r="C42" s="7">
        <v>240</v>
      </c>
      <c r="D42" s="7"/>
      <c r="E42" s="94">
        <f t="shared" si="3"/>
        <v>4916492.46</v>
      </c>
      <c r="F42" s="98">
        <f>F43+F44+F45+F91</f>
        <v>73400</v>
      </c>
      <c r="G42" s="98">
        <f t="shared" ref="G42:H42" si="31">G43+G44+G45+G91</f>
        <v>0</v>
      </c>
      <c r="H42" s="98">
        <f t="shared" si="31"/>
        <v>4843092.46</v>
      </c>
      <c r="I42" s="94">
        <f t="shared" si="4"/>
        <v>1908600</v>
      </c>
      <c r="J42" s="98">
        <f>J43+J44+J45+J91</f>
        <v>73400</v>
      </c>
      <c r="K42" s="4">
        <f t="shared" ref="K42" si="32">K43+K44+K45+K91</f>
        <v>0</v>
      </c>
      <c r="L42" s="4">
        <f t="shared" ref="L42" si="33">L43+L44+L45+L91</f>
        <v>1835200</v>
      </c>
      <c r="M42" s="83">
        <f t="shared" si="5"/>
        <v>1908600</v>
      </c>
      <c r="N42" s="4">
        <f>N43+N44+N45+N91</f>
        <v>73400</v>
      </c>
      <c r="O42" s="4">
        <f t="shared" ref="O42" si="34">O43+O44+O45+O91</f>
        <v>0</v>
      </c>
      <c r="P42" s="4">
        <f t="shared" ref="P42" si="35">P43+P44+P45+P91</f>
        <v>1835200</v>
      </c>
    </row>
    <row r="43" spans="1:16" ht="28.5" customHeight="1">
      <c r="A43" s="15" t="s">
        <v>223</v>
      </c>
      <c r="B43" s="5"/>
      <c r="C43" s="9">
        <v>241</v>
      </c>
      <c r="D43" s="7"/>
      <c r="E43" s="94">
        <f t="shared" si="3"/>
        <v>0</v>
      </c>
      <c r="F43" s="98"/>
      <c r="G43" s="98"/>
      <c r="H43" s="98"/>
      <c r="I43" s="94">
        <f t="shared" si="4"/>
        <v>0</v>
      </c>
      <c r="J43" s="98"/>
      <c r="K43" s="4"/>
      <c r="L43" s="4"/>
      <c r="M43" s="83">
        <f t="shared" si="5"/>
        <v>0</v>
      </c>
      <c r="N43" s="4"/>
      <c r="O43" s="4"/>
      <c r="P43" s="4"/>
    </row>
    <row r="44" spans="1:16" ht="42" customHeight="1">
      <c r="A44" s="15" t="s">
        <v>224</v>
      </c>
      <c r="B44" s="5"/>
      <c r="C44" s="9">
        <v>243</v>
      </c>
      <c r="D44" s="7"/>
      <c r="E44" s="94">
        <f t="shared" si="3"/>
        <v>0</v>
      </c>
      <c r="F44" s="98"/>
      <c r="G44" s="98"/>
      <c r="H44" s="98"/>
      <c r="I44" s="94">
        <f t="shared" si="4"/>
        <v>0</v>
      </c>
      <c r="J44" s="98"/>
      <c r="K44" s="4"/>
      <c r="L44" s="4"/>
      <c r="M44" s="83">
        <f t="shared" si="5"/>
        <v>0</v>
      </c>
      <c r="N44" s="4"/>
      <c r="O44" s="4"/>
      <c r="P44" s="4"/>
    </row>
    <row r="45" spans="1:16" ht="45" customHeight="1">
      <c r="A45" s="14" t="s">
        <v>225</v>
      </c>
      <c r="B45" s="5"/>
      <c r="C45" s="7">
        <v>244</v>
      </c>
      <c r="D45" s="7"/>
      <c r="E45" s="94">
        <f t="shared" si="3"/>
        <v>4916492.46</v>
      </c>
      <c r="F45" s="98">
        <f>F46+F50+F51+F68+F72+F76+F80+F82+F87</f>
        <v>73400</v>
      </c>
      <c r="G45" s="98">
        <f t="shared" ref="G45:H45" si="36">G46+G50+G51+G68+G72+G76+G80+G82+G87</f>
        <v>0</v>
      </c>
      <c r="H45" s="98">
        <f t="shared" si="36"/>
        <v>4843092.46</v>
      </c>
      <c r="I45" s="94">
        <f t="shared" si="4"/>
        <v>1908600</v>
      </c>
      <c r="J45" s="98">
        <f>J46+J50+J51+J68+J72+J76+J80+J82+J87</f>
        <v>73400</v>
      </c>
      <c r="K45" s="4">
        <f t="shared" ref="K45" si="37">K46+K50+K51+K68+K72+K76+K80+K82+K87</f>
        <v>0</v>
      </c>
      <c r="L45" s="4">
        <f t="shared" ref="L45" si="38">L46+L50+L51+L68+L72+L76+L80+L82+L87</f>
        <v>1835200</v>
      </c>
      <c r="M45" s="83">
        <f t="shared" si="5"/>
        <v>1908600</v>
      </c>
      <c r="N45" s="4">
        <f>N46+N50+N51+N68+N72+N76+N80+N82+N87</f>
        <v>73400</v>
      </c>
      <c r="O45" s="4">
        <f t="shared" ref="O45" si="39">O46+O50+O51+O68+O72+O76+O80+O82+O87</f>
        <v>0</v>
      </c>
      <c r="P45" s="4">
        <f t="shared" ref="P45" si="40">P46+P50+P51+P68+P72+P76+P80+P82+P87</f>
        <v>1835200</v>
      </c>
    </row>
    <row r="46" spans="1:16">
      <c r="A46" s="15" t="s">
        <v>9</v>
      </c>
      <c r="B46" s="6"/>
      <c r="C46" s="9">
        <v>244</v>
      </c>
      <c r="D46" s="9">
        <v>221</v>
      </c>
      <c r="E46" s="94">
        <f t="shared" si="3"/>
        <v>64824</v>
      </c>
      <c r="F46" s="99">
        <f>F47+F48+F49</f>
        <v>0</v>
      </c>
      <c r="G46" s="99">
        <f t="shared" ref="G46:H46" si="41">G47+G48+G49</f>
        <v>0</v>
      </c>
      <c r="H46" s="99">
        <f t="shared" si="41"/>
        <v>64824</v>
      </c>
      <c r="I46" s="94">
        <f t="shared" si="4"/>
        <v>48000</v>
      </c>
      <c r="J46" s="99">
        <f>J47+J48+J49</f>
        <v>0</v>
      </c>
      <c r="K46" s="2">
        <f t="shared" ref="K46:L46" si="42">K47+K48+K49</f>
        <v>0</v>
      </c>
      <c r="L46" s="2">
        <f t="shared" si="42"/>
        <v>48000</v>
      </c>
      <c r="M46" s="83">
        <f t="shared" si="5"/>
        <v>48000</v>
      </c>
      <c r="N46" s="2">
        <f>N47+N48+N49</f>
        <v>0</v>
      </c>
      <c r="O46" s="2">
        <f t="shared" ref="O46:P46" si="43">O47+O48+O49</f>
        <v>0</v>
      </c>
      <c r="P46" s="2">
        <f t="shared" si="43"/>
        <v>48000</v>
      </c>
    </row>
    <row r="47" spans="1:16">
      <c r="A47" s="15" t="s">
        <v>172</v>
      </c>
      <c r="B47" s="6"/>
      <c r="C47" s="9"/>
      <c r="D47" s="9"/>
      <c r="E47" s="94">
        <f t="shared" si="3"/>
        <v>0</v>
      </c>
      <c r="F47" s="99"/>
      <c r="G47" s="99"/>
      <c r="H47" s="99"/>
      <c r="I47" s="94">
        <f t="shared" si="4"/>
        <v>0</v>
      </c>
      <c r="J47" s="99"/>
      <c r="K47" s="2"/>
      <c r="L47" s="2"/>
      <c r="M47" s="83">
        <f t="shared" si="5"/>
        <v>0</v>
      </c>
      <c r="N47" s="2"/>
      <c r="O47" s="2"/>
      <c r="P47" s="2"/>
    </row>
    <row r="48" spans="1:16">
      <c r="A48" s="15" t="s">
        <v>173</v>
      </c>
      <c r="B48" s="6"/>
      <c r="C48" s="9"/>
      <c r="D48" s="9"/>
      <c r="E48" s="94">
        <f t="shared" si="3"/>
        <v>48000</v>
      </c>
      <c r="F48" s="99"/>
      <c r="G48" s="99"/>
      <c r="H48" s="99">
        <v>48000</v>
      </c>
      <c r="I48" s="94">
        <f t="shared" si="4"/>
        <v>48000</v>
      </c>
      <c r="J48" s="99"/>
      <c r="K48" s="2"/>
      <c r="L48" s="2">
        <v>48000</v>
      </c>
      <c r="M48" s="83">
        <f t="shared" si="5"/>
        <v>48000</v>
      </c>
      <c r="N48" s="2"/>
      <c r="O48" s="2"/>
      <c r="P48" s="2">
        <v>48000</v>
      </c>
    </row>
    <row r="49" spans="1:16">
      <c r="A49" s="15" t="s">
        <v>174</v>
      </c>
      <c r="B49" s="6"/>
      <c r="C49" s="9"/>
      <c r="D49" s="9"/>
      <c r="E49" s="94">
        <f t="shared" si="3"/>
        <v>16824</v>
      </c>
      <c r="F49" s="99"/>
      <c r="G49" s="99"/>
      <c r="H49" s="99">
        <v>16824</v>
      </c>
      <c r="I49" s="94">
        <f t="shared" si="4"/>
        <v>0</v>
      </c>
      <c r="J49" s="99"/>
      <c r="K49" s="2"/>
      <c r="L49" s="2"/>
      <c r="M49" s="83">
        <f t="shared" si="5"/>
        <v>0</v>
      </c>
      <c r="N49" s="2"/>
      <c r="O49" s="2"/>
      <c r="P49" s="2"/>
    </row>
    <row r="50" spans="1:16">
      <c r="A50" s="15" t="s">
        <v>10</v>
      </c>
      <c r="B50" s="6"/>
      <c r="C50" s="9">
        <v>244</v>
      </c>
      <c r="D50" s="9">
        <v>222</v>
      </c>
      <c r="E50" s="94">
        <f t="shared" si="3"/>
        <v>0</v>
      </c>
      <c r="F50" s="99"/>
      <c r="G50" s="99"/>
      <c r="H50" s="99"/>
      <c r="I50" s="94">
        <f t="shared" si="4"/>
        <v>0</v>
      </c>
      <c r="J50" s="99"/>
      <c r="K50" s="2"/>
      <c r="L50" s="2"/>
      <c r="M50" s="83">
        <f t="shared" si="5"/>
        <v>0</v>
      </c>
      <c r="N50" s="2"/>
      <c r="O50" s="2"/>
      <c r="P50" s="2"/>
    </row>
    <row r="51" spans="1:16">
      <c r="A51" s="15" t="s">
        <v>29</v>
      </c>
      <c r="B51" s="6"/>
      <c r="C51" s="9">
        <v>244</v>
      </c>
      <c r="D51" s="9">
        <v>223</v>
      </c>
      <c r="E51" s="94">
        <f t="shared" si="3"/>
        <v>202400</v>
      </c>
      <c r="F51" s="99">
        <f>F52+F56+F60+F64</f>
        <v>40400</v>
      </c>
      <c r="G51" s="99">
        <f t="shared" ref="G51:H51" si="44">G52+G56+G60+G64</f>
        <v>0</v>
      </c>
      <c r="H51" s="99">
        <f t="shared" si="44"/>
        <v>162000</v>
      </c>
      <c r="I51" s="94">
        <f t="shared" si="4"/>
        <v>155400</v>
      </c>
      <c r="J51" s="99">
        <f>J52+J56+J60+J64</f>
        <v>40400</v>
      </c>
      <c r="K51" s="2">
        <f t="shared" ref="K51:L51" si="45">K52+K56+K60+K64</f>
        <v>0</v>
      </c>
      <c r="L51" s="2">
        <f t="shared" si="45"/>
        <v>115000</v>
      </c>
      <c r="M51" s="83">
        <f t="shared" si="5"/>
        <v>155400</v>
      </c>
      <c r="N51" s="2">
        <f>N52+N56+N60+N64</f>
        <v>40400</v>
      </c>
      <c r="O51" s="2">
        <f t="shared" ref="O51:P51" si="46">O52+O56+O60+O64</f>
        <v>0</v>
      </c>
      <c r="P51" s="2">
        <f t="shared" si="46"/>
        <v>115000</v>
      </c>
    </row>
    <row r="52" spans="1:16">
      <c r="A52" s="15" t="s">
        <v>20</v>
      </c>
      <c r="B52" s="6"/>
      <c r="C52" s="9">
        <v>244</v>
      </c>
      <c r="D52" s="9">
        <v>223</v>
      </c>
      <c r="E52" s="94">
        <f t="shared" si="3"/>
        <v>0</v>
      </c>
      <c r="F52" s="99">
        <f>F53+F54+F55</f>
        <v>0</v>
      </c>
      <c r="G52" s="99">
        <f t="shared" ref="G52:H52" si="47">G53+G54+G55</f>
        <v>0</v>
      </c>
      <c r="H52" s="99">
        <f t="shared" si="47"/>
        <v>0</v>
      </c>
      <c r="I52" s="94">
        <f t="shared" si="4"/>
        <v>0</v>
      </c>
      <c r="J52" s="99">
        <f>J53+J54+J55</f>
        <v>0</v>
      </c>
      <c r="K52" s="2">
        <f t="shared" ref="K52:L52" si="48">K53+K54+K55</f>
        <v>0</v>
      </c>
      <c r="L52" s="2">
        <f t="shared" si="48"/>
        <v>0</v>
      </c>
      <c r="M52" s="83">
        <f t="shared" si="5"/>
        <v>0</v>
      </c>
      <c r="N52" s="2">
        <f>N53+N54+N55</f>
        <v>0</v>
      </c>
      <c r="O52" s="2">
        <f t="shared" ref="O52:P52" si="49">O53+O54+O55</f>
        <v>0</v>
      </c>
      <c r="P52" s="2">
        <f t="shared" si="49"/>
        <v>0</v>
      </c>
    </row>
    <row r="53" spans="1:16">
      <c r="A53" s="15" t="s">
        <v>172</v>
      </c>
      <c r="B53" s="6"/>
      <c r="C53" s="9"/>
      <c r="D53" s="9"/>
      <c r="E53" s="94">
        <f t="shared" si="3"/>
        <v>0</v>
      </c>
      <c r="F53" s="99"/>
      <c r="G53" s="99"/>
      <c r="H53" s="99"/>
      <c r="I53" s="94">
        <f t="shared" si="4"/>
        <v>0</v>
      </c>
      <c r="J53" s="99"/>
      <c r="K53" s="2"/>
      <c r="L53" s="2"/>
      <c r="M53" s="83">
        <f t="shared" si="5"/>
        <v>0</v>
      </c>
      <c r="N53" s="2"/>
      <c r="O53" s="2"/>
      <c r="P53" s="2"/>
    </row>
    <row r="54" spans="1:16">
      <c r="A54" s="15" t="s">
        <v>173</v>
      </c>
      <c r="B54" s="6"/>
      <c r="C54" s="9"/>
      <c r="D54" s="9"/>
      <c r="E54" s="94">
        <f t="shared" si="3"/>
        <v>0</v>
      </c>
      <c r="F54" s="99"/>
      <c r="G54" s="99"/>
      <c r="H54" s="99"/>
      <c r="I54" s="94">
        <f t="shared" si="4"/>
        <v>0</v>
      </c>
      <c r="J54" s="99"/>
      <c r="K54" s="2"/>
      <c r="L54" s="2"/>
      <c r="M54" s="83">
        <f t="shared" si="5"/>
        <v>0</v>
      </c>
      <c r="N54" s="2"/>
      <c r="O54" s="2"/>
      <c r="P54" s="2"/>
    </row>
    <row r="55" spans="1:16">
      <c r="A55" s="15" t="s">
        <v>174</v>
      </c>
      <c r="B55" s="6"/>
      <c r="C55" s="9"/>
      <c r="D55" s="9"/>
      <c r="E55" s="94">
        <f t="shared" si="3"/>
        <v>0</v>
      </c>
      <c r="F55" s="99"/>
      <c r="G55" s="99"/>
      <c r="H55" s="99"/>
      <c r="I55" s="94">
        <f t="shared" si="4"/>
        <v>0</v>
      </c>
      <c r="J55" s="99"/>
      <c r="K55" s="2"/>
      <c r="L55" s="2"/>
      <c r="M55" s="83">
        <f t="shared" si="5"/>
        <v>0</v>
      </c>
      <c r="N55" s="2"/>
      <c r="O55" s="2"/>
      <c r="P55" s="2"/>
    </row>
    <row r="56" spans="1:16">
      <c r="A56" s="15" t="s">
        <v>21</v>
      </c>
      <c r="B56" s="6"/>
      <c r="C56" s="9">
        <v>244</v>
      </c>
      <c r="D56" s="9">
        <v>223</v>
      </c>
      <c r="E56" s="94">
        <f t="shared" si="3"/>
        <v>142400</v>
      </c>
      <c r="F56" s="99">
        <f>F57+F58+F59</f>
        <v>40400</v>
      </c>
      <c r="G56" s="99">
        <f t="shared" ref="G56:H56" si="50">G57+G58+G59</f>
        <v>0</v>
      </c>
      <c r="H56" s="99">
        <f t="shared" si="50"/>
        <v>102000</v>
      </c>
      <c r="I56" s="94">
        <f t="shared" si="4"/>
        <v>95400</v>
      </c>
      <c r="J56" s="99">
        <f>J57+J58+J59</f>
        <v>40400</v>
      </c>
      <c r="K56" s="2">
        <f t="shared" ref="K56:L56" si="51">K57+K58+K59</f>
        <v>0</v>
      </c>
      <c r="L56" s="2">
        <f t="shared" si="51"/>
        <v>55000</v>
      </c>
      <c r="M56" s="83">
        <f t="shared" si="5"/>
        <v>95400</v>
      </c>
      <c r="N56" s="2">
        <f>N57+N58+N59</f>
        <v>40400</v>
      </c>
      <c r="O56" s="2">
        <f t="shared" ref="O56:P56" si="52">O57+O58+O59</f>
        <v>0</v>
      </c>
      <c r="P56" s="2">
        <f t="shared" si="52"/>
        <v>55000</v>
      </c>
    </row>
    <row r="57" spans="1:16">
      <c r="A57" s="15" t="s">
        <v>172</v>
      </c>
      <c r="B57" s="6"/>
      <c r="C57" s="9"/>
      <c r="D57" s="9"/>
      <c r="E57" s="94">
        <f t="shared" si="3"/>
        <v>40400</v>
      </c>
      <c r="F57" s="99">
        <v>40400</v>
      </c>
      <c r="G57" s="99"/>
      <c r="H57" s="99"/>
      <c r="I57" s="94">
        <f t="shared" si="4"/>
        <v>40400</v>
      </c>
      <c r="J57" s="99">
        <v>40400</v>
      </c>
      <c r="K57" s="2"/>
      <c r="L57" s="2"/>
      <c r="M57" s="83">
        <f t="shared" si="5"/>
        <v>40400</v>
      </c>
      <c r="N57" s="2">
        <v>40400</v>
      </c>
      <c r="O57" s="2"/>
      <c r="P57" s="2"/>
    </row>
    <row r="58" spans="1:16">
      <c r="A58" s="15" t="s">
        <v>173</v>
      </c>
      <c r="B58" s="6"/>
      <c r="C58" s="9"/>
      <c r="D58" s="9"/>
      <c r="E58" s="94">
        <f t="shared" si="3"/>
        <v>55000</v>
      </c>
      <c r="F58" s="99"/>
      <c r="G58" s="99"/>
      <c r="H58" s="99">
        <v>55000</v>
      </c>
      <c r="I58" s="94">
        <f t="shared" si="4"/>
        <v>55000</v>
      </c>
      <c r="J58" s="99"/>
      <c r="K58" s="2"/>
      <c r="L58" s="2">
        <v>55000</v>
      </c>
      <c r="M58" s="83">
        <f t="shared" si="5"/>
        <v>55000</v>
      </c>
      <c r="N58" s="2"/>
      <c r="O58" s="2"/>
      <c r="P58" s="2">
        <v>55000</v>
      </c>
    </row>
    <row r="59" spans="1:16">
      <c r="A59" s="15" t="s">
        <v>174</v>
      </c>
      <c r="B59" s="6"/>
      <c r="C59" s="9"/>
      <c r="D59" s="9"/>
      <c r="E59" s="94">
        <f t="shared" si="3"/>
        <v>47000</v>
      </c>
      <c r="F59" s="99"/>
      <c r="G59" s="99"/>
      <c r="H59" s="99">
        <v>47000</v>
      </c>
      <c r="I59" s="94">
        <f t="shared" si="4"/>
        <v>0</v>
      </c>
      <c r="J59" s="99"/>
      <c r="K59" s="2"/>
      <c r="L59" s="2"/>
      <c r="M59" s="83">
        <f t="shared" si="5"/>
        <v>0</v>
      </c>
      <c r="N59" s="2"/>
      <c r="O59" s="2"/>
      <c r="P59" s="2"/>
    </row>
    <row r="60" spans="1:16" ht="18.75" customHeight="1">
      <c r="A60" s="15" t="s">
        <v>23</v>
      </c>
      <c r="B60" s="6"/>
      <c r="C60" s="9">
        <v>244</v>
      </c>
      <c r="D60" s="9">
        <v>223</v>
      </c>
      <c r="E60" s="94">
        <f t="shared" si="3"/>
        <v>60000</v>
      </c>
      <c r="F60" s="99">
        <f>F61+F62+F63</f>
        <v>0</v>
      </c>
      <c r="G60" s="99">
        <f t="shared" ref="G60:H60" si="53">G61+G62+G63</f>
        <v>0</v>
      </c>
      <c r="H60" s="99">
        <f t="shared" si="53"/>
        <v>60000</v>
      </c>
      <c r="I60" s="94">
        <f t="shared" si="4"/>
        <v>60000</v>
      </c>
      <c r="J60" s="99">
        <f>J61+J62+J63</f>
        <v>0</v>
      </c>
      <c r="K60" s="2">
        <f t="shared" ref="K60:L60" si="54">K61+K62+K63</f>
        <v>0</v>
      </c>
      <c r="L60" s="2">
        <f t="shared" si="54"/>
        <v>60000</v>
      </c>
      <c r="M60" s="83">
        <f t="shared" si="5"/>
        <v>60000</v>
      </c>
      <c r="N60" s="2">
        <f>N61+N62+N63</f>
        <v>0</v>
      </c>
      <c r="O60" s="2">
        <f t="shared" ref="O60:P60" si="55">O61+O62+O63</f>
        <v>0</v>
      </c>
      <c r="P60" s="2">
        <f t="shared" si="55"/>
        <v>60000</v>
      </c>
    </row>
    <row r="61" spans="1:16" ht="16.5" customHeight="1">
      <c r="A61" s="15" t="s">
        <v>172</v>
      </c>
      <c r="B61" s="6"/>
      <c r="C61" s="9"/>
      <c r="D61" s="9"/>
      <c r="E61" s="94">
        <f t="shared" si="3"/>
        <v>0</v>
      </c>
      <c r="F61" s="99"/>
      <c r="G61" s="99"/>
      <c r="H61" s="99"/>
      <c r="I61" s="94">
        <f t="shared" si="4"/>
        <v>0</v>
      </c>
      <c r="J61" s="99"/>
      <c r="K61" s="2"/>
      <c r="L61" s="2"/>
      <c r="M61" s="83">
        <f t="shared" si="5"/>
        <v>0</v>
      </c>
      <c r="N61" s="2"/>
      <c r="O61" s="2"/>
      <c r="P61" s="2"/>
    </row>
    <row r="62" spans="1:16" ht="15" customHeight="1">
      <c r="A62" s="15" t="s">
        <v>173</v>
      </c>
      <c r="B62" s="6"/>
      <c r="C62" s="9"/>
      <c r="D62" s="9"/>
      <c r="E62" s="94">
        <f t="shared" si="3"/>
        <v>60000</v>
      </c>
      <c r="F62" s="99"/>
      <c r="G62" s="99"/>
      <c r="H62" s="99">
        <v>60000</v>
      </c>
      <c r="I62" s="94">
        <f t="shared" si="4"/>
        <v>60000</v>
      </c>
      <c r="J62" s="99"/>
      <c r="K62" s="2"/>
      <c r="L62" s="2">
        <v>60000</v>
      </c>
      <c r="M62" s="83">
        <f t="shared" si="5"/>
        <v>60000</v>
      </c>
      <c r="N62" s="2"/>
      <c r="O62" s="2"/>
      <c r="P62" s="2">
        <v>60000</v>
      </c>
    </row>
    <row r="63" spans="1:16" ht="18" customHeight="1">
      <c r="A63" s="15" t="s">
        <v>174</v>
      </c>
      <c r="B63" s="6"/>
      <c r="C63" s="9"/>
      <c r="D63" s="9"/>
      <c r="E63" s="94">
        <f t="shared" si="3"/>
        <v>0</v>
      </c>
      <c r="F63" s="99"/>
      <c r="G63" s="99"/>
      <c r="H63" s="99"/>
      <c r="I63" s="94">
        <f t="shared" si="4"/>
        <v>0</v>
      </c>
      <c r="J63" s="99"/>
      <c r="K63" s="2"/>
      <c r="L63" s="2"/>
      <c r="M63" s="83">
        <f t="shared" si="5"/>
        <v>0</v>
      </c>
      <c r="N63" s="2"/>
      <c r="O63" s="2"/>
      <c r="P63" s="2"/>
    </row>
    <row r="64" spans="1:16">
      <c r="A64" s="15" t="s">
        <v>22</v>
      </c>
      <c r="B64" s="6"/>
      <c r="C64" s="9">
        <v>244</v>
      </c>
      <c r="D64" s="9">
        <v>223</v>
      </c>
      <c r="E64" s="94">
        <f t="shared" si="3"/>
        <v>0</v>
      </c>
      <c r="F64" s="99">
        <f>F65+F66+F67</f>
        <v>0</v>
      </c>
      <c r="G64" s="99">
        <f t="shared" ref="G64:H64" si="56">G65+G66+G67</f>
        <v>0</v>
      </c>
      <c r="H64" s="99">
        <f t="shared" si="56"/>
        <v>0</v>
      </c>
      <c r="I64" s="94">
        <f t="shared" si="4"/>
        <v>0</v>
      </c>
      <c r="J64" s="99">
        <f>J65+J66+J67</f>
        <v>0</v>
      </c>
      <c r="K64" s="2">
        <f t="shared" ref="K64:L64" si="57">K65+K66+K67</f>
        <v>0</v>
      </c>
      <c r="L64" s="2">
        <f t="shared" si="57"/>
        <v>0</v>
      </c>
      <c r="M64" s="83">
        <f t="shared" si="5"/>
        <v>0</v>
      </c>
      <c r="N64" s="2">
        <f>N65+N66+N67</f>
        <v>0</v>
      </c>
      <c r="O64" s="2">
        <f t="shared" ref="O64:P64" si="58">O65+O66+O67</f>
        <v>0</v>
      </c>
      <c r="P64" s="2">
        <f t="shared" si="58"/>
        <v>0</v>
      </c>
    </row>
    <row r="65" spans="1:17">
      <c r="A65" s="15" t="s">
        <v>172</v>
      </c>
      <c r="B65" s="6"/>
      <c r="C65" s="9"/>
      <c r="D65" s="9"/>
      <c r="E65" s="94">
        <f t="shared" si="3"/>
        <v>0</v>
      </c>
      <c r="F65" s="99"/>
      <c r="G65" s="99"/>
      <c r="H65" s="99"/>
      <c r="I65" s="94">
        <f t="shared" si="4"/>
        <v>0</v>
      </c>
      <c r="J65" s="99"/>
      <c r="K65" s="2"/>
      <c r="L65" s="2"/>
      <c r="M65" s="83">
        <f t="shared" si="5"/>
        <v>0</v>
      </c>
      <c r="N65" s="2"/>
      <c r="O65" s="2"/>
      <c r="P65" s="2"/>
    </row>
    <row r="66" spans="1:17">
      <c r="A66" s="15" t="s">
        <v>173</v>
      </c>
      <c r="B66" s="6"/>
      <c r="C66" s="9"/>
      <c r="D66" s="9"/>
      <c r="E66" s="94">
        <f t="shared" si="3"/>
        <v>0</v>
      </c>
      <c r="F66" s="99"/>
      <c r="G66" s="99"/>
      <c r="H66" s="99"/>
      <c r="I66" s="94">
        <f t="shared" si="4"/>
        <v>0</v>
      </c>
      <c r="J66" s="99"/>
      <c r="K66" s="2"/>
      <c r="L66" s="2"/>
      <c r="M66" s="83">
        <f t="shared" si="5"/>
        <v>0</v>
      </c>
      <c r="N66" s="2"/>
      <c r="O66" s="2"/>
      <c r="P66" s="2"/>
    </row>
    <row r="67" spans="1:17">
      <c r="A67" s="15" t="s">
        <v>174</v>
      </c>
      <c r="B67" s="6"/>
      <c r="C67" s="9"/>
      <c r="D67" s="9"/>
      <c r="E67" s="94">
        <f t="shared" si="3"/>
        <v>0</v>
      </c>
      <c r="F67" s="99"/>
      <c r="G67" s="99"/>
      <c r="H67" s="99"/>
      <c r="I67" s="94">
        <f t="shared" si="4"/>
        <v>0</v>
      </c>
      <c r="J67" s="99"/>
      <c r="K67" s="2"/>
      <c r="L67" s="2"/>
      <c r="M67" s="83">
        <f t="shared" si="5"/>
        <v>0</v>
      </c>
      <c r="N67" s="2"/>
      <c r="O67" s="2"/>
      <c r="P67" s="2"/>
    </row>
    <row r="68" spans="1:17">
      <c r="A68" s="62" t="s">
        <v>34</v>
      </c>
      <c r="B68" s="63"/>
      <c r="C68" s="64">
        <v>244</v>
      </c>
      <c r="D68" s="64">
        <v>224</v>
      </c>
      <c r="E68" s="94">
        <f t="shared" si="3"/>
        <v>60000</v>
      </c>
      <c r="F68" s="65">
        <f>F69+F70+F71</f>
        <v>0</v>
      </c>
      <c r="G68" s="65">
        <f t="shared" ref="G68:H68" si="59">G69+G70+G71</f>
        <v>0</v>
      </c>
      <c r="H68" s="65">
        <f t="shared" si="59"/>
        <v>60000</v>
      </c>
      <c r="I68" s="94">
        <f t="shared" si="4"/>
        <v>60000</v>
      </c>
      <c r="J68" s="65">
        <f>J69+J70+J71</f>
        <v>0</v>
      </c>
      <c r="K68" s="65">
        <f t="shared" ref="K68:L68" si="60">K69+K70+K71</f>
        <v>0</v>
      </c>
      <c r="L68" s="65">
        <f t="shared" si="60"/>
        <v>60000</v>
      </c>
      <c r="M68" s="83">
        <f t="shared" si="5"/>
        <v>60000</v>
      </c>
      <c r="N68" s="65">
        <f>N69+N70+N71</f>
        <v>0</v>
      </c>
      <c r="O68" s="65">
        <f t="shared" ref="O68:P68" si="61">O69+O70+O71</f>
        <v>0</v>
      </c>
      <c r="P68" s="65">
        <f t="shared" si="61"/>
        <v>60000</v>
      </c>
      <c r="Q68" s="66"/>
    </row>
    <row r="69" spans="1:17">
      <c r="A69" s="15" t="s">
        <v>172</v>
      </c>
      <c r="B69" s="63"/>
      <c r="C69" s="64"/>
      <c r="D69" s="64"/>
      <c r="E69" s="94">
        <f t="shared" si="3"/>
        <v>0</v>
      </c>
      <c r="F69" s="65"/>
      <c r="G69" s="65"/>
      <c r="H69" s="65"/>
      <c r="I69" s="94">
        <f t="shared" si="4"/>
        <v>0</v>
      </c>
      <c r="J69" s="65"/>
      <c r="K69" s="65"/>
      <c r="L69" s="65"/>
      <c r="M69" s="83">
        <f t="shared" si="5"/>
        <v>0</v>
      </c>
      <c r="N69" s="65"/>
      <c r="O69" s="65"/>
      <c r="P69" s="65"/>
      <c r="Q69" s="66"/>
    </row>
    <row r="70" spans="1:17">
      <c r="A70" s="15" t="s">
        <v>173</v>
      </c>
      <c r="B70" s="63"/>
      <c r="C70" s="64"/>
      <c r="D70" s="64"/>
      <c r="E70" s="94">
        <f t="shared" si="3"/>
        <v>60000</v>
      </c>
      <c r="F70" s="65"/>
      <c r="G70" s="65"/>
      <c r="H70" s="65">
        <v>60000</v>
      </c>
      <c r="I70" s="94">
        <f t="shared" si="4"/>
        <v>60000</v>
      </c>
      <c r="J70" s="65"/>
      <c r="K70" s="65"/>
      <c r="L70" s="65">
        <v>60000</v>
      </c>
      <c r="M70" s="83">
        <f t="shared" si="5"/>
        <v>60000</v>
      </c>
      <c r="N70" s="65"/>
      <c r="O70" s="65"/>
      <c r="P70" s="65">
        <v>60000</v>
      </c>
      <c r="Q70" s="66"/>
    </row>
    <row r="71" spans="1:17">
      <c r="A71" s="15" t="s">
        <v>174</v>
      </c>
      <c r="B71" s="63"/>
      <c r="C71" s="64"/>
      <c r="D71" s="64"/>
      <c r="E71" s="94">
        <f t="shared" ref="E71:E96" si="62">F71+G71+H71</f>
        <v>0</v>
      </c>
      <c r="F71" s="65"/>
      <c r="G71" s="65"/>
      <c r="H71" s="65"/>
      <c r="I71" s="94">
        <f t="shared" ref="I71:I96" si="63">J71+K71+L71</f>
        <v>0</v>
      </c>
      <c r="J71" s="65"/>
      <c r="K71" s="65"/>
      <c r="L71" s="65"/>
      <c r="M71" s="83">
        <f t="shared" ref="M71:M96" si="64">N71+O71+P71</f>
        <v>0</v>
      </c>
      <c r="N71" s="65"/>
      <c r="O71" s="65"/>
      <c r="P71" s="65"/>
      <c r="Q71" s="66"/>
    </row>
    <row r="72" spans="1:17">
      <c r="A72" s="15" t="s">
        <v>36</v>
      </c>
      <c r="B72" s="6"/>
      <c r="C72" s="9">
        <v>244</v>
      </c>
      <c r="D72" s="9">
        <v>225</v>
      </c>
      <c r="E72" s="94">
        <f t="shared" si="62"/>
        <v>1483554.8</v>
      </c>
      <c r="F72" s="99">
        <f>F73+F74+F75</f>
        <v>0</v>
      </c>
      <c r="G72" s="99">
        <f t="shared" ref="G72:H72" si="65">G73+G74+G75</f>
        <v>0</v>
      </c>
      <c r="H72" s="99">
        <f t="shared" si="65"/>
        <v>1483554.8</v>
      </c>
      <c r="I72" s="94">
        <f t="shared" si="63"/>
        <v>867200</v>
      </c>
      <c r="J72" s="99">
        <f>J73+J74+J75</f>
        <v>0</v>
      </c>
      <c r="K72" s="2">
        <f t="shared" ref="K72:L72" si="66">K73+K74+K75</f>
        <v>0</v>
      </c>
      <c r="L72" s="2">
        <f t="shared" si="66"/>
        <v>867200</v>
      </c>
      <c r="M72" s="83">
        <f t="shared" si="64"/>
        <v>867200</v>
      </c>
      <c r="N72" s="2">
        <f>N73+N74+N75</f>
        <v>0</v>
      </c>
      <c r="O72" s="2">
        <f t="shared" ref="O72:P72" si="67">O73+O74+O75</f>
        <v>0</v>
      </c>
      <c r="P72" s="2">
        <f t="shared" si="67"/>
        <v>867200</v>
      </c>
    </row>
    <row r="73" spans="1:17">
      <c r="A73" s="15" t="s">
        <v>172</v>
      </c>
      <c r="B73" s="6"/>
      <c r="C73" s="9"/>
      <c r="D73" s="9"/>
      <c r="E73" s="94">
        <f t="shared" si="62"/>
        <v>0</v>
      </c>
      <c r="F73" s="99"/>
      <c r="G73" s="99"/>
      <c r="H73" s="99"/>
      <c r="I73" s="94">
        <f t="shared" si="63"/>
        <v>0</v>
      </c>
      <c r="J73" s="99"/>
      <c r="K73" s="2"/>
      <c r="L73" s="2"/>
      <c r="M73" s="83">
        <f t="shared" si="64"/>
        <v>0</v>
      </c>
      <c r="N73" s="2"/>
      <c r="O73" s="2"/>
      <c r="P73" s="2"/>
    </row>
    <row r="74" spans="1:17">
      <c r="A74" s="15" t="s">
        <v>173</v>
      </c>
      <c r="B74" s="6"/>
      <c r="C74" s="9"/>
      <c r="D74" s="9"/>
      <c r="E74" s="94">
        <f t="shared" si="62"/>
        <v>867200</v>
      </c>
      <c r="F74" s="99"/>
      <c r="G74" s="99"/>
      <c r="H74" s="99">
        <v>867200</v>
      </c>
      <c r="I74" s="94">
        <f t="shared" si="63"/>
        <v>867200</v>
      </c>
      <c r="J74" s="99"/>
      <c r="K74" s="2"/>
      <c r="L74" s="2">
        <v>867200</v>
      </c>
      <c r="M74" s="83">
        <f t="shared" si="64"/>
        <v>867200</v>
      </c>
      <c r="N74" s="2"/>
      <c r="O74" s="2"/>
      <c r="P74" s="2">
        <v>867200</v>
      </c>
    </row>
    <row r="75" spans="1:17">
      <c r="A75" s="15" t="s">
        <v>174</v>
      </c>
      <c r="B75" s="6"/>
      <c r="C75" s="9"/>
      <c r="D75" s="9"/>
      <c r="E75" s="94">
        <f t="shared" si="62"/>
        <v>616354.80000000005</v>
      </c>
      <c r="F75" s="99"/>
      <c r="G75" s="99"/>
      <c r="H75" s="108">
        <f>600000+16354.8</f>
        <v>616354.80000000005</v>
      </c>
      <c r="I75" s="94">
        <f t="shared" si="63"/>
        <v>0</v>
      </c>
      <c r="J75" s="99"/>
      <c r="K75" s="2"/>
      <c r="L75" s="2"/>
      <c r="M75" s="83">
        <f t="shared" si="64"/>
        <v>0</v>
      </c>
      <c r="N75" s="2"/>
      <c r="O75" s="2"/>
      <c r="P75" s="2"/>
    </row>
    <row r="76" spans="1:17" ht="13.5" customHeight="1">
      <c r="A76" s="15" t="s">
        <v>0</v>
      </c>
      <c r="B76" s="6"/>
      <c r="C76" s="9">
        <v>244</v>
      </c>
      <c r="D76" s="9">
        <v>226</v>
      </c>
      <c r="E76" s="94">
        <f t="shared" si="62"/>
        <v>2127928.46</v>
      </c>
      <c r="F76" s="99">
        <f>F77+F78+F79</f>
        <v>33000</v>
      </c>
      <c r="G76" s="99">
        <f t="shared" ref="G76" si="68">G77+G78+G79</f>
        <v>0</v>
      </c>
      <c r="H76" s="99">
        <f>H77+H78+H79</f>
        <v>2094928.46</v>
      </c>
      <c r="I76" s="94">
        <f t="shared" si="63"/>
        <v>413000</v>
      </c>
      <c r="J76" s="99">
        <f>J77+J78+J79</f>
        <v>33000</v>
      </c>
      <c r="K76" s="2">
        <f t="shared" ref="K76" si="69">K77+K78+K79</f>
        <v>0</v>
      </c>
      <c r="L76" s="2">
        <f>L77+L78+L79</f>
        <v>380000</v>
      </c>
      <c r="M76" s="83">
        <f t="shared" si="64"/>
        <v>413000</v>
      </c>
      <c r="N76" s="2">
        <f>N77+N78+N79</f>
        <v>33000</v>
      </c>
      <c r="O76" s="2">
        <f t="shared" ref="O76" si="70">O77+O78+O79</f>
        <v>0</v>
      </c>
      <c r="P76" s="2">
        <f>P77+P78+P79</f>
        <v>380000</v>
      </c>
    </row>
    <row r="77" spans="1:17">
      <c r="A77" s="15" t="s">
        <v>172</v>
      </c>
      <c r="B77" s="6"/>
      <c r="C77" s="9"/>
      <c r="D77" s="9">
        <v>226090</v>
      </c>
      <c r="E77" s="94">
        <f t="shared" si="62"/>
        <v>33000</v>
      </c>
      <c r="F77" s="99">
        <v>33000</v>
      </c>
      <c r="G77" s="99"/>
      <c r="H77" s="99"/>
      <c r="I77" s="94">
        <f t="shared" si="63"/>
        <v>33000</v>
      </c>
      <c r="J77" s="99">
        <v>33000</v>
      </c>
      <c r="K77" s="2"/>
      <c r="L77" s="2"/>
      <c r="M77" s="83">
        <f t="shared" si="64"/>
        <v>33000</v>
      </c>
      <c r="N77" s="2">
        <v>33000</v>
      </c>
      <c r="O77" s="2"/>
      <c r="P77" s="2"/>
    </row>
    <row r="78" spans="1:17">
      <c r="A78" s="15" t="s">
        <v>173</v>
      </c>
      <c r="B78" s="6"/>
      <c r="C78" s="9"/>
      <c r="D78" s="9"/>
      <c r="E78" s="94">
        <f t="shared" si="62"/>
        <v>380000</v>
      </c>
      <c r="F78" s="99"/>
      <c r="G78" s="99"/>
      <c r="H78" s="99">
        <v>380000</v>
      </c>
      <c r="I78" s="94">
        <f t="shared" si="63"/>
        <v>380000</v>
      </c>
      <c r="J78" s="99"/>
      <c r="K78" s="2"/>
      <c r="L78" s="2">
        <v>380000</v>
      </c>
      <c r="M78" s="83">
        <f t="shared" si="64"/>
        <v>380000</v>
      </c>
      <c r="N78" s="2"/>
      <c r="O78" s="2"/>
      <c r="P78" s="2">
        <v>380000</v>
      </c>
    </row>
    <row r="79" spans="1:17">
      <c r="A79" s="15" t="s">
        <v>174</v>
      </c>
      <c r="B79" s="6"/>
      <c r="C79" s="9"/>
      <c r="D79" s="9"/>
      <c r="E79" s="94">
        <f t="shared" si="62"/>
        <v>1714928.46</v>
      </c>
      <c r="F79" s="99"/>
      <c r="G79" s="99"/>
      <c r="H79" s="108">
        <f>1600752.46-63824+92000+86000</f>
        <v>1714928.46</v>
      </c>
      <c r="I79" s="94">
        <f t="shared" si="63"/>
        <v>0</v>
      </c>
      <c r="J79" s="99"/>
      <c r="K79" s="2"/>
      <c r="L79" s="2"/>
      <c r="M79" s="83">
        <f t="shared" si="64"/>
        <v>0</v>
      </c>
      <c r="N79" s="2"/>
      <c r="O79" s="2"/>
      <c r="P79" s="2"/>
    </row>
    <row r="80" spans="1:17" ht="13.5" customHeight="1">
      <c r="A80" s="15" t="s">
        <v>12</v>
      </c>
      <c r="B80" s="6"/>
      <c r="C80" s="9">
        <v>244</v>
      </c>
      <c r="D80" s="9">
        <v>290</v>
      </c>
      <c r="E80" s="94">
        <f t="shared" si="62"/>
        <v>0</v>
      </c>
      <c r="F80" s="99"/>
      <c r="G80" s="99"/>
      <c r="H80" s="99"/>
      <c r="I80" s="94">
        <f t="shared" si="63"/>
        <v>0</v>
      </c>
      <c r="J80" s="99"/>
      <c r="K80" s="2"/>
      <c r="L80" s="2"/>
      <c r="M80" s="83">
        <f t="shared" si="64"/>
        <v>0</v>
      </c>
      <c r="N80" s="2"/>
      <c r="O80" s="2"/>
      <c r="P80" s="2"/>
    </row>
    <row r="81" spans="1:16" hidden="1">
      <c r="A81" s="15" t="s">
        <v>0</v>
      </c>
      <c r="B81" s="6"/>
      <c r="C81" s="9">
        <v>244</v>
      </c>
      <c r="D81" s="9">
        <v>226</v>
      </c>
      <c r="E81" s="94">
        <f t="shared" si="62"/>
        <v>0</v>
      </c>
      <c r="F81" s="99"/>
      <c r="G81" s="99"/>
      <c r="H81" s="99"/>
      <c r="I81" s="94">
        <f t="shared" si="63"/>
        <v>0</v>
      </c>
      <c r="J81" s="99"/>
      <c r="K81" s="2"/>
      <c r="L81" s="2"/>
      <c r="M81" s="83">
        <f t="shared" si="64"/>
        <v>0</v>
      </c>
      <c r="N81" s="2"/>
      <c r="O81" s="2"/>
      <c r="P81" s="2"/>
    </row>
    <row r="82" spans="1:16">
      <c r="A82" s="15" t="s">
        <v>16</v>
      </c>
      <c r="B82" s="6"/>
      <c r="C82" s="9">
        <v>244</v>
      </c>
      <c r="D82" s="9">
        <v>310</v>
      </c>
      <c r="E82" s="94">
        <f t="shared" si="62"/>
        <v>540000</v>
      </c>
      <c r="F82" s="99">
        <f>F83+F84+F85</f>
        <v>0</v>
      </c>
      <c r="G82" s="99">
        <f t="shared" ref="G82:H82" si="71">G83+G84+G85</f>
        <v>0</v>
      </c>
      <c r="H82" s="99">
        <f t="shared" si="71"/>
        <v>540000</v>
      </c>
      <c r="I82" s="94">
        <f t="shared" si="63"/>
        <v>0</v>
      </c>
      <c r="J82" s="99">
        <f>J83+J84+J85</f>
        <v>0</v>
      </c>
      <c r="K82" s="2">
        <f t="shared" ref="K82:L82" si="72">K83+K84+K85</f>
        <v>0</v>
      </c>
      <c r="L82" s="2">
        <f t="shared" si="72"/>
        <v>0</v>
      </c>
      <c r="M82" s="83">
        <f t="shared" si="64"/>
        <v>0</v>
      </c>
      <c r="N82" s="2">
        <f>N83+N84+N85</f>
        <v>0</v>
      </c>
      <c r="O82" s="2">
        <f t="shared" ref="O82:P82" si="73">O83+O84+O85</f>
        <v>0</v>
      </c>
      <c r="P82" s="2">
        <f t="shared" si="73"/>
        <v>0</v>
      </c>
    </row>
    <row r="83" spans="1:16">
      <c r="A83" s="15" t="s">
        <v>172</v>
      </c>
      <c r="B83" s="6"/>
      <c r="C83" s="9"/>
      <c r="D83" s="9"/>
      <c r="E83" s="94">
        <f t="shared" si="62"/>
        <v>0</v>
      </c>
      <c r="F83" s="99"/>
      <c r="G83" s="99"/>
      <c r="H83" s="99"/>
      <c r="I83" s="94">
        <f t="shared" si="63"/>
        <v>0</v>
      </c>
      <c r="J83" s="99"/>
      <c r="K83" s="2"/>
      <c r="L83" s="2"/>
      <c r="M83" s="83">
        <f t="shared" si="64"/>
        <v>0</v>
      </c>
      <c r="N83" s="2"/>
      <c r="O83" s="2"/>
      <c r="P83" s="2"/>
    </row>
    <row r="84" spans="1:16">
      <c r="A84" s="15" t="s">
        <v>173</v>
      </c>
      <c r="B84" s="6"/>
      <c r="C84" s="9"/>
      <c r="D84" s="9"/>
      <c r="E84" s="94">
        <f t="shared" si="62"/>
        <v>0</v>
      </c>
      <c r="F84" s="99"/>
      <c r="G84" s="99"/>
      <c r="H84" s="99"/>
      <c r="I84" s="94">
        <f t="shared" si="63"/>
        <v>0</v>
      </c>
      <c r="J84" s="99"/>
      <c r="K84" s="2"/>
      <c r="L84" s="2"/>
      <c r="M84" s="83">
        <f t="shared" si="64"/>
        <v>0</v>
      </c>
      <c r="N84" s="2"/>
      <c r="O84" s="2"/>
      <c r="P84" s="2"/>
    </row>
    <row r="85" spans="1:16">
      <c r="A85" s="15" t="s">
        <v>174</v>
      </c>
      <c r="B85" s="6"/>
      <c r="C85" s="9"/>
      <c r="D85" s="9"/>
      <c r="E85" s="94">
        <f t="shared" si="62"/>
        <v>540000</v>
      </c>
      <c r="F85" s="99"/>
      <c r="G85" s="99"/>
      <c r="H85" s="99">
        <f>540000</f>
        <v>540000</v>
      </c>
      <c r="I85" s="94">
        <f t="shared" si="63"/>
        <v>0</v>
      </c>
      <c r="J85" s="99"/>
      <c r="K85" s="2"/>
      <c r="L85" s="2"/>
      <c r="M85" s="83">
        <f t="shared" si="64"/>
        <v>0</v>
      </c>
      <c r="N85" s="2"/>
      <c r="O85" s="2"/>
      <c r="P85" s="2"/>
    </row>
    <row r="86" spans="1:16" ht="25.5" hidden="1">
      <c r="A86" s="15" t="s">
        <v>17</v>
      </c>
      <c r="B86" s="6"/>
      <c r="C86" s="9">
        <v>244</v>
      </c>
      <c r="D86" s="9">
        <v>320</v>
      </c>
      <c r="E86" s="94">
        <f t="shared" si="62"/>
        <v>0</v>
      </c>
      <c r="F86" s="99"/>
      <c r="G86" s="99"/>
      <c r="H86" s="99"/>
      <c r="I86" s="94">
        <f t="shared" si="63"/>
        <v>0</v>
      </c>
      <c r="J86" s="99"/>
      <c r="K86" s="2"/>
      <c r="L86" s="2"/>
      <c r="M86" s="83">
        <f t="shared" si="64"/>
        <v>0</v>
      </c>
      <c r="N86" s="2"/>
      <c r="O86" s="2"/>
      <c r="P86" s="2"/>
    </row>
    <row r="87" spans="1:16">
      <c r="A87" s="15" t="s">
        <v>18</v>
      </c>
      <c r="B87" s="6"/>
      <c r="C87" s="9">
        <v>244</v>
      </c>
      <c r="D87" s="9">
        <v>340</v>
      </c>
      <c r="E87" s="94">
        <f t="shared" si="62"/>
        <v>437785.2</v>
      </c>
      <c r="F87" s="99">
        <f>F88+F89+F90</f>
        <v>0</v>
      </c>
      <c r="G87" s="99">
        <f t="shared" ref="G87:H87" si="74">G88+G89+G90</f>
        <v>0</v>
      </c>
      <c r="H87" s="99">
        <f t="shared" si="74"/>
        <v>437785.2</v>
      </c>
      <c r="I87" s="94">
        <f t="shared" si="63"/>
        <v>365000</v>
      </c>
      <c r="J87" s="99">
        <f>J88+J89+J90</f>
        <v>0</v>
      </c>
      <c r="K87" s="2">
        <f t="shared" ref="K87:L87" si="75">K88+K89+K90</f>
        <v>0</v>
      </c>
      <c r="L87" s="2">
        <f t="shared" si="75"/>
        <v>365000</v>
      </c>
      <c r="M87" s="83">
        <f t="shared" si="64"/>
        <v>365000</v>
      </c>
      <c r="N87" s="2">
        <f>N88+N89+N90</f>
        <v>0</v>
      </c>
      <c r="O87" s="2">
        <f t="shared" ref="O87:P87" si="76">O88+O89+O90</f>
        <v>0</v>
      </c>
      <c r="P87" s="2">
        <f t="shared" si="76"/>
        <v>365000</v>
      </c>
    </row>
    <row r="88" spans="1:16">
      <c r="A88" s="15" t="s">
        <v>172</v>
      </c>
      <c r="B88" s="6"/>
      <c r="C88" s="9"/>
      <c r="D88" s="9"/>
      <c r="E88" s="94">
        <f t="shared" si="62"/>
        <v>0</v>
      </c>
      <c r="F88" s="99"/>
      <c r="G88" s="99"/>
      <c r="H88" s="99"/>
      <c r="I88" s="94">
        <f t="shared" si="63"/>
        <v>0</v>
      </c>
      <c r="J88" s="99"/>
      <c r="K88" s="2"/>
      <c r="L88" s="2"/>
      <c r="M88" s="83">
        <f t="shared" si="64"/>
        <v>0</v>
      </c>
      <c r="N88" s="2"/>
      <c r="O88" s="2"/>
      <c r="P88" s="2"/>
    </row>
    <row r="89" spans="1:16">
      <c r="A89" s="15" t="s">
        <v>173</v>
      </c>
      <c r="B89" s="6"/>
      <c r="C89" s="9"/>
      <c r="D89" s="9"/>
      <c r="E89" s="94">
        <f t="shared" si="62"/>
        <v>365000</v>
      </c>
      <c r="F89" s="99"/>
      <c r="G89" s="99"/>
      <c r="H89" s="99">
        <v>365000</v>
      </c>
      <c r="I89" s="94">
        <f t="shared" si="63"/>
        <v>365000</v>
      </c>
      <c r="J89" s="99"/>
      <c r="K89" s="2"/>
      <c r="L89" s="2">
        <v>365000</v>
      </c>
      <c r="M89" s="83">
        <f t="shared" si="64"/>
        <v>365000</v>
      </c>
      <c r="N89" s="2"/>
      <c r="O89" s="2"/>
      <c r="P89" s="2">
        <v>365000</v>
      </c>
    </row>
    <row r="90" spans="1:16">
      <c r="A90" s="15" t="s">
        <v>174</v>
      </c>
      <c r="B90" s="6"/>
      <c r="C90" s="9"/>
      <c r="D90" s="9"/>
      <c r="E90" s="94">
        <f t="shared" si="62"/>
        <v>72785.2</v>
      </c>
      <c r="F90" s="99"/>
      <c r="G90" s="99"/>
      <c r="H90" s="108">
        <f>55785.2+17000</f>
        <v>72785.2</v>
      </c>
      <c r="I90" s="94">
        <f t="shared" si="63"/>
        <v>0</v>
      </c>
      <c r="J90" s="99"/>
      <c r="K90" s="2"/>
      <c r="L90" s="2"/>
      <c r="M90" s="83">
        <f t="shared" si="64"/>
        <v>0</v>
      </c>
      <c r="N90" s="2"/>
      <c r="O90" s="2"/>
      <c r="P90" s="2"/>
    </row>
    <row r="91" spans="1:16" ht="67.5" customHeight="1">
      <c r="A91" s="15" t="s">
        <v>226</v>
      </c>
      <c r="B91" s="6"/>
      <c r="C91" s="9">
        <v>245</v>
      </c>
      <c r="D91" s="9"/>
      <c r="E91" s="94">
        <f t="shared" si="62"/>
        <v>0</v>
      </c>
      <c r="F91" s="99"/>
      <c r="G91" s="99"/>
      <c r="H91" s="99"/>
      <c r="I91" s="94">
        <f t="shared" si="63"/>
        <v>0</v>
      </c>
      <c r="J91" s="99"/>
      <c r="K91" s="2"/>
      <c r="L91" s="2"/>
      <c r="M91" s="83">
        <f t="shared" si="64"/>
        <v>0</v>
      </c>
      <c r="N91" s="2"/>
      <c r="O91" s="2"/>
      <c r="P91" s="2"/>
    </row>
    <row r="92" spans="1:16" ht="18.75" customHeight="1">
      <c r="A92" s="67" t="s">
        <v>170</v>
      </c>
      <c r="B92" s="67">
        <v>500</v>
      </c>
      <c r="C92" s="67"/>
      <c r="D92" s="67"/>
      <c r="E92" s="94">
        <f t="shared" si="62"/>
        <v>3253769.39</v>
      </c>
      <c r="F92" s="100">
        <f>SUM(F93:F95)</f>
        <v>0</v>
      </c>
      <c r="G92" s="100">
        <f t="shared" ref="G92:H92" si="77">SUM(G93:G95)</f>
        <v>0</v>
      </c>
      <c r="H92" s="100">
        <f t="shared" si="77"/>
        <v>3253769.39</v>
      </c>
      <c r="I92" s="94">
        <f t="shared" si="63"/>
        <v>0</v>
      </c>
      <c r="J92" s="100">
        <f>SUM(J93:J95)</f>
        <v>0</v>
      </c>
      <c r="K92" s="73">
        <f t="shared" ref="K92:L92" si="78">SUM(K93:K95)</f>
        <v>0</v>
      </c>
      <c r="L92" s="73">
        <f t="shared" si="78"/>
        <v>0</v>
      </c>
      <c r="M92" s="83">
        <f t="shared" si="64"/>
        <v>0</v>
      </c>
      <c r="N92" s="73">
        <f>SUM(N93:N95)</f>
        <v>0</v>
      </c>
      <c r="O92" s="73">
        <f t="shared" ref="O92:P92" si="79">SUM(O93:O95)</f>
        <v>0</v>
      </c>
      <c r="P92" s="73">
        <f t="shared" si="79"/>
        <v>0</v>
      </c>
    </row>
    <row r="93" spans="1:16" ht="18" customHeight="1">
      <c r="A93" s="72" t="s">
        <v>171</v>
      </c>
      <c r="B93" s="67"/>
      <c r="C93" s="68"/>
      <c r="D93" s="68"/>
      <c r="E93" s="94">
        <f t="shared" si="62"/>
        <v>0</v>
      </c>
      <c r="F93" s="101"/>
      <c r="G93" s="101"/>
      <c r="H93" s="101"/>
      <c r="I93" s="94">
        <f t="shared" si="63"/>
        <v>0</v>
      </c>
      <c r="J93" s="101"/>
      <c r="K93" s="68"/>
      <c r="L93" s="68"/>
      <c r="M93" s="83">
        <f t="shared" si="64"/>
        <v>0</v>
      </c>
      <c r="N93" s="69"/>
      <c r="O93" s="68"/>
      <c r="P93" s="68"/>
    </row>
    <row r="94" spans="1:16" ht="30.75" customHeight="1">
      <c r="A94" s="72" t="s">
        <v>169</v>
      </c>
      <c r="B94" s="67"/>
      <c r="C94" s="68"/>
      <c r="D94" s="68"/>
      <c r="E94" s="94">
        <f t="shared" si="62"/>
        <v>513016.93</v>
      </c>
      <c r="F94" s="101"/>
      <c r="G94" s="101"/>
      <c r="H94" s="101">
        <v>513016.93</v>
      </c>
      <c r="I94" s="94">
        <f t="shared" si="63"/>
        <v>0</v>
      </c>
      <c r="J94" s="101"/>
      <c r="K94" s="68"/>
      <c r="L94" s="68"/>
      <c r="M94" s="83">
        <f t="shared" si="64"/>
        <v>0</v>
      </c>
      <c r="N94" s="69"/>
      <c r="O94" s="68"/>
      <c r="P94" s="68"/>
    </row>
    <row r="95" spans="1:16" ht="30.75" customHeight="1">
      <c r="A95" s="72" t="s">
        <v>168</v>
      </c>
      <c r="B95" s="67"/>
      <c r="C95" s="68"/>
      <c r="D95" s="68"/>
      <c r="E95" s="94">
        <f t="shared" si="62"/>
        <v>2740752.46</v>
      </c>
      <c r="F95" s="101"/>
      <c r="G95" s="101"/>
      <c r="H95" s="101">
        <v>2740752.46</v>
      </c>
      <c r="I95" s="94">
        <f t="shared" si="63"/>
        <v>0</v>
      </c>
      <c r="J95" s="101"/>
      <c r="K95" s="68"/>
      <c r="L95" s="68"/>
      <c r="M95" s="83">
        <f t="shared" si="64"/>
        <v>0</v>
      </c>
      <c r="N95" s="69"/>
      <c r="O95" s="68"/>
      <c r="P95" s="68"/>
    </row>
    <row r="96" spans="1:16" ht="20.25" customHeight="1">
      <c r="A96" s="61" t="s">
        <v>43</v>
      </c>
      <c r="B96" s="5">
        <v>600</v>
      </c>
      <c r="C96" s="60"/>
      <c r="D96" s="60"/>
      <c r="E96" s="94">
        <f t="shared" si="62"/>
        <v>0</v>
      </c>
      <c r="F96" s="101"/>
      <c r="G96" s="102"/>
      <c r="H96" s="102"/>
      <c r="I96" s="94">
        <f t="shared" si="63"/>
        <v>0</v>
      </c>
      <c r="J96" s="101"/>
      <c r="K96" s="60"/>
      <c r="L96" s="60"/>
      <c r="M96" s="83">
        <f t="shared" si="64"/>
        <v>0</v>
      </c>
      <c r="N96" s="69"/>
      <c r="O96" s="60"/>
      <c r="P96" s="60"/>
    </row>
    <row r="97" spans="1:16">
      <c r="A97" s="60"/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</row>
  </sheetData>
  <mergeCells count="7">
    <mergeCell ref="I4:L4"/>
    <mergeCell ref="M4:P4"/>
    <mergeCell ref="E4:H4"/>
    <mergeCell ref="A4:A5"/>
    <mergeCell ref="B4:B5"/>
    <mergeCell ref="C4:C5"/>
    <mergeCell ref="D4:D5"/>
  </mergeCells>
  <pageMargins left="0.31496062992125984" right="0.31496062992125984" top="0.35433070866141736" bottom="0.35433070866141736" header="0" footer="0"/>
  <pageSetup paperSize="9" scale="56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A2" sqref="A2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3.8554687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3.85546875" customWidth="1"/>
  </cols>
  <sheetData>
    <row r="1" spans="1:12" ht="17.2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 t="s">
        <v>37</v>
      </c>
    </row>
    <row r="2" spans="1:12" ht="27.75" customHeight="1">
      <c r="A2" s="16" t="s">
        <v>230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2">
      <c r="A3" s="48" t="s">
        <v>231</v>
      </c>
      <c r="B3" s="48" t="s">
        <v>232</v>
      </c>
      <c r="C3" s="93"/>
      <c r="D3" s="93"/>
      <c r="E3" s="93"/>
      <c r="F3" s="93"/>
      <c r="G3" s="93"/>
      <c r="H3" s="16"/>
      <c r="I3" s="16"/>
      <c r="J3" s="16"/>
      <c r="K3" s="16"/>
    </row>
    <row r="5" spans="1:12" ht="27.75" customHeight="1">
      <c r="A5" s="140" t="s">
        <v>141</v>
      </c>
      <c r="B5" s="140" t="s">
        <v>27</v>
      </c>
      <c r="C5" s="140" t="s">
        <v>142</v>
      </c>
      <c r="D5" s="143" t="s">
        <v>143</v>
      </c>
      <c r="E5" s="144"/>
      <c r="F5" s="144"/>
      <c r="G5" s="144"/>
      <c r="H5" s="144"/>
      <c r="I5" s="144"/>
      <c r="J5" s="144"/>
      <c r="K5" s="144"/>
      <c r="L5" s="145"/>
    </row>
    <row r="6" spans="1:12" ht="30" customHeight="1">
      <c r="A6" s="141"/>
      <c r="B6" s="141"/>
      <c r="C6" s="141"/>
      <c r="D6" s="146" t="s">
        <v>144</v>
      </c>
      <c r="E6" s="146"/>
      <c r="F6" s="146"/>
      <c r="G6" s="143" t="s">
        <v>74</v>
      </c>
      <c r="H6" s="144"/>
      <c r="I6" s="144"/>
      <c r="J6" s="144"/>
      <c r="K6" s="144"/>
      <c r="L6" s="145"/>
    </row>
    <row r="7" spans="1:12" ht="110.25" customHeight="1">
      <c r="A7" s="141"/>
      <c r="B7" s="141"/>
      <c r="C7" s="141"/>
      <c r="D7" s="146"/>
      <c r="E7" s="146"/>
      <c r="F7" s="146"/>
      <c r="G7" s="146" t="s">
        <v>145</v>
      </c>
      <c r="H7" s="146"/>
      <c r="I7" s="146"/>
      <c r="J7" s="144" t="s">
        <v>146</v>
      </c>
      <c r="K7" s="144"/>
      <c r="L7" s="145"/>
    </row>
    <row r="8" spans="1:12" ht="60">
      <c r="A8" s="142"/>
      <c r="B8" s="142"/>
      <c r="C8" s="142"/>
      <c r="D8" s="56" t="s">
        <v>162</v>
      </c>
      <c r="E8" s="56" t="s">
        <v>163</v>
      </c>
      <c r="F8" s="56" t="s">
        <v>164</v>
      </c>
      <c r="G8" s="56" t="s">
        <v>162</v>
      </c>
      <c r="H8" s="56" t="s">
        <v>163</v>
      </c>
      <c r="I8" s="56" t="s">
        <v>164</v>
      </c>
      <c r="J8" s="56" t="s">
        <v>162</v>
      </c>
      <c r="K8" s="56" t="s">
        <v>163</v>
      </c>
      <c r="L8" s="56" t="s">
        <v>164</v>
      </c>
    </row>
    <row r="9" spans="1:12">
      <c r="A9" s="49">
        <v>1</v>
      </c>
      <c r="B9" s="49">
        <v>2</v>
      </c>
      <c r="C9" s="49">
        <v>3</v>
      </c>
      <c r="D9" s="49">
        <v>4</v>
      </c>
      <c r="E9" s="49">
        <v>5</v>
      </c>
      <c r="F9" s="49">
        <v>6</v>
      </c>
      <c r="G9" s="49">
        <v>7</v>
      </c>
      <c r="H9" s="49">
        <v>8</v>
      </c>
      <c r="I9" s="49">
        <v>9</v>
      </c>
      <c r="J9" s="49">
        <v>10</v>
      </c>
      <c r="K9" s="49">
        <v>11</v>
      </c>
      <c r="L9" s="49">
        <v>12</v>
      </c>
    </row>
    <row r="10" spans="1:12" ht="51.75" customHeight="1">
      <c r="A10" s="6" t="s">
        <v>147</v>
      </c>
      <c r="B10" s="51" t="s">
        <v>148</v>
      </c>
      <c r="C10" s="50" t="s">
        <v>138</v>
      </c>
      <c r="D10" s="58">
        <f t="shared" ref="D10:F10" si="0">D11+D12</f>
        <v>4916492.46</v>
      </c>
      <c r="E10" s="58">
        <f t="shared" si="0"/>
        <v>1908600</v>
      </c>
      <c r="F10" s="58">
        <f t="shared" si="0"/>
        <v>1908600</v>
      </c>
      <c r="G10" s="58">
        <f>G11+G12</f>
        <v>4916492.46</v>
      </c>
      <c r="H10" s="58">
        <f t="shared" ref="H10:L10" si="1">H11+H12</f>
        <v>1908600</v>
      </c>
      <c r="I10" s="58">
        <f t="shared" si="1"/>
        <v>1908600</v>
      </c>
      <c r="J10" s="58">
        <f t="shared" si="1"/>
        <v>0</v>
      </c>
      <c r="K10" s="58">
        <f t="shared" si="1"/>
        <v>0</v>
      </c>
      <c r="L10" s="58">
        <f t="shared" si="1"/>
        <v>0</v>
      </c>
    </row>
    <row r="11" spans="1:12" ht="83.25" customHeight="1">
      <c r="A11" s="6" t="s">
        <v>149</v>
      </c>
      <c r="B11" s="52">
        <v>1001</v>
      </c>
      <c r="C11" s="50" t="s">
        <v>138</v>
      </c>
      <c r="D11" s="58"/>
      <c r="E11" s="58"/>
      <c r="F11" s="58"/>
      <c r="G11" s="58"/>
      <c r="H11" s="58"/>
      <c r="I11" s="58"/>
      <c r="J11" s="58"/>
      <c r="K11" s="58"/>
      <c r="L11" s="58"/>
    </row>
    <row r="12" spans="1:12" ht="74.25" customHeight="1">
      <c r="A12" s="6" t="s">
        <v>150</v>
      </c>
      <c r="B12" s="52">
        <v>2001</v>
      </c>
      <c r="C12" s="50"/>
      <c r="D12" s="58">
        <f>G12+J12</f>
        <v>4916492.46</v>
      </c>
      <c r="E12" s="58">
        <f>H12+K12</f>
        <v>1908600</v>
      </c>
      <c r="F12" s="58">
        <f t="shared" ref="F12" si="2">I12+L12</f>
        <v>1908600</v>
      </c>
      <c r="G12" s="58">
        <f>'Таблица 2'!E42</f>
        <v>4916492.46</v>
      </c>
      <c r="H12" s="58">
        <f>'Таблица 2'!I42</f>
        <v>1908600</v>
      </c>
      <c r="I12" s="58">
        <f>'Таблица 2'!M42</f>
        <v>1908600</v>
      </c>
      <c r="J12" s="58">
        <v>0</v>
      </c>
      <c r="K12" s="58">
        <v>0</v>
      </c>
      <c r="L12" s="58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B26" sqref="B26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7"/>
      <c r="B1" s="17"/>
      <c r="C1" s="18" t="s">
        <v>38</v>
      </c>
    </row>
    <row r="2" spans="1:3" ht="28.5" customHeight="1">
      <c r="A2" s="17" t="s">
        <v>212</v>
      </c>
      <c r="B2" s="17"/>
      <c r="C2" s="17"/>
    </row>
    <row r="3" spans="1:3" ht="18" customHeight="1">
      <c r="A3" s="103" t="s">
        <v>161</v>
      </c>
      <c r="B3" s="17" t="s">
        <v>233</v>
      </c>
      <c r="C3" s="17"/>
    </row>
    <row r="4" spans="1:3" ht="15.75">
      <c r="A4" s="104" t="s">
        <v>39</v>
      </c>
      <c r="B4" s="17"/>
      <c r="C4" s="17"/>
    </row>
    <row r="5" spans="1:3" ht="15.75">
      <c r="A5" s="17"/>
      <c r="B5" s="17"/>
      <c r="C5" s="17"/>
    </row>
    <row r="6" spans="1:3" ht="69" customHeight="1">
      <c r="A6" s="19" t="s">
        <v>1</v>
      </c>
      <c r="B6" s="19" t="s">
        <v>27</v>
      </c>
      <c r="C6" s="19" t="s">
        <v>40</v>
      </c>
    </row>
    <row r="7" spans="1:3" ht="15.75">
      <c r="A7" s="20">
        <v>1</v>
      </c>
      <c r="B7" s="20">
        <v>2</v>
      </c>
      <c r="C7" s="20">
        <v>3</v>
      </c>
    </row>
    <row r="8" spans="1:3" ht="26.25" customHeight="1">
      <c r="A8" s="21" t="s">
        <v>41</v>
      </c>
      <c r="B8" s="22" t="s">
        <v>42</v>
      </c>
      <c r="C8" s="29">
        <v>0</v>
      </c>
    </row>
    <row r="9" spans="1:3" ht="20.25" customHeight="1">
      <c r="A9" s="21" t="s">
        <v>43</v>
      </c>
      <c r="B9" s="22" t="s">
        <v>44</v>
      </c>
      <c r="C9" s="29">
        <v>0</v>
      </c>
    </row>
    <row r="10" spans="1:3" ht="21.75" customHeight="1">
      <c r="A10" s="21" t="s">
        <v>45</v>
      </c>
      <c r="B10" s="22" t="s">
        <v>46</v>
      </c>
      <c r="C10" s="29">
        <v>0</v>
      </c>
    </row>
    <row r="11" spans="1:3" ht="21.75" customHeight="1">
      <c r="A11" s="21" t="s">
        <v>47</v>
      </c>
      <c r="B11" s="22" t="s">
        <v>48</v>
      </c>
      <c r="C11" s="29">
        <v>0</v>
      </c>
    </row>
    <row r="12" spans="1:3" ht="18.75">
      <c r="C12" s="23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A6" sqref="A6:A8"/>
    </sheetView>
  </sheetViews>
  <sheetFormatPr defaultRowHeight="15"/>
  <cols>
    <col min="1" max="1" width="77.28515625" customWidth="1"/>
    <col min="2" max="2" width="37.42578125" customWidth="1"/>
    <col min="3" max="3" width="38.7109375" customWidth="1"/>
  </cols>
  <sheetData>
    <row r="1" spans="1:3" ht="15.75">
      <c r="A1" s="24"/>
      <c r="B1" s="24"/>
      <c r="C1" s="25" t="s">
        <v>49</v>
      </c>
    </row>
    <row r="2" spans="1:3" ht="15.75">
      <c r="A2" s="17" t="s">
        <v>213</v>
      </c>
      <c r="B2" s="24"/>
      <c r="C2" s="24"/>
    </row>
    <row r="3" spans="1:3" ht="15.75">
      <c r="A3" s="24"/>
      <c r="B3" s="24"/>
      <c r="C3" s="24"/>
    </row>
    <row r="4" spans="1:3" ht="15.75">
      <c r="A4" s="26" t="s">
        <v>1</v>
      </c>
      <c r="B4" s="26" t="s">
        <v>27</v>
      </c>
      <c r="C4" s="26" t="s">
        <v>50</v>
      </c>
    </row>
    <row r="5" spans="1:3" ht="15.75">
      <c r="A5" s="26">
        <v>1</v>
      </c>
      <c r="B5" s="26">
        <v>2</v>
      </c>
      <c r="C5" s="26">
        <v>3</v>
      </c>
    </row>
    <row r="6" spans="1:3" ht="27" customHeight="1">
      <c r="A6" s="107" t="s">
        <v>51</v>
      </c>
      <c r="B6" s="106" t="s">
        <v>42</v>
      </c>
      <c r="C6" s="105">
        <v>0</v>
      </c>
    </row>
    <row r="7" spans="1:3" ht="85.5" customHeight="1">
      <c r="A7" s="27" t="s">
        <v>52</v>
      </c>
      <c r="B7" s="22" t="s">
        <v>44</v>
      </c>
      <c r="C7" s="28">
        <v>0</v>
      </c>
    </row>
    <row r="8" spans="1:3" ht="45" customHeight="1">
      <c r="A8" s="27" t="s">
        <v>53</v>
      </c>
      <c r="B8" s="22" t="s">
        <v>46</v>
      </c>
      <c r="C8" s="105">
        <v>0</v>
      </c>
    </row>
    <row r="9" spans="1:3" ht="17.25" customHeight="1">
      <c r="A9" s="24"/>
      <c r="B9" s="24"/>
      <c r="C9" s="24"/>
    </row>
    <row r="10" spans="1:3" ht="118.5" customHeight="1">
      <c r="A10" s="84" t="s">
        <v>183</v>
      </c>
      <c r="B10" s="85"/>
      <c r="C10" s="86" t="s">
        <v>182</v>
      </c>
    </row>
    <row r="11" spans="1:3" ht="15.75">
      <c r="A11" s="87"/>
      <c r="B11" s="30"/>
      <c r="C11" s="88"/>
    </row>
    <row r="12" spans="1:3" ht="15" customHeight="1">
      <c r="A12" s="89"/>
      <c r="B12" s="30"/>
      <c r="C12" s="88"/>
    </row>
    <row r="13" spans="1:3" ht="15.75">
      <c r="A13" s="90" t="s">
        <v>178</v>
      </c>
      <c r="B13" s="91"/>
      <c r="C13" s="88" t="s">
        <v>179</v>
      </c>
    </row>
    <row r="14" spans="1:3" ht="15.75">
      <c r="A14" s="89"/>
      <c r="B14" s="30"/>
      <c r="C14" s="88"/>
    </row>
    <row r="15" spans="1:3" ht="15.75">
      <c r="A15" s="89"/>
      <c r="B15" s="30"/>
      <c r="C15" s="88"/>
    </row>
    <row r="16" spans="1:3" ht="15.75">
      <c r="A16" s="90" t="s">
        <v>180</v>
      </c>
      <c r="B16" s="91"/>
      <c r="C16" s="88" t="s">
        <v>181</v>
      </c>
    </row>
    <row r="17" spans="1:3" ht="15.75">
      <c r="A17" s="32"/>
      <c r="B17" s="30"/>
      <c r="C17" s="31"/>
    </row>
    <row r="18" spans="1:3" ht="15.75">
      <c r="A18" s="32"/>
      <c r="B18" s="30"/>
      <c r="C18" s="31"/>
    </row>
    <row r="19" spans="1:3" ht="15.75">
      <c r="A19" s="32"/>
      <c r="B19" s="30"/>
      <c r="C19" s="31"/>
    </row>
    <row r="20" spans="1:3" ht="15.75">
      <c r="A20" s="32"/>
      <c r="B20" s="30"/>
      <c r="C20" s="31"/>
    </row>
    <row r="21" spans="1:3" ht="15.75">
      <c r="A21" s="32"/>
      <c r="B21" s="30"/>
      <c r="C21" s="31"/>
    </row>
  </sheetData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2017-06-02T16:54:22Z</cp:lastPrinted>
  <dcterms:created xsi:type="dcterms:W3CDTF">2016-05-25T03:20:39Z</dcterms:created>
  <dcterms:modified xsi:type="dcterms:W3CDTF">2017-08-23T15:05:33Z</dcterms:modified>
</cp:coreProperties>
</file>