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495" windowWidth="15480" windowHeight="11640"/>
  </bookViews>
  <sheets>
    <sheet name="план титул" sheetId="10" r:id="rId1"/>
    <sheet name="Таблица 1" sheetId="7" r:id="rId2"/>
    <sheet name="Таблица 2" sheetId="1" r:id="rId3"/>
    <sheet name="Таблица 2.1." sheetId="9" r:id="rId4"/>
    <sheet name="Таблица 3" sheetId="2" r:id="rId5"/>
    <sheet name="Таблица 4" sheetId="4" r:id="rId6"/>
  </sheets>
  <definedNames>
    <definedName name="_xlnm.Print_Area" localSheetId="0">'план титул'!$A$1:$L$96</definedName>
    <definedName name="_xlnm.Print_Area" localSheetId="2">'Таблица 2'!$A$1:$P$44</definedName>
    <definedName name="_xlnm.Print_Area" localSheetId="5">'Таблица 4'!$A$1:$C$24</definedName>
  </definedNames>
  <calcPr calcId="125725"/>
</workbook>
</file>

<file path=xl/calcChain.xml><?xml version="1.0" encoding="utf-8"?>
<calcChain xmlns="http://schemas.openxmlformats.org/spreadsheetml/2006/main">
  <c r="F32" i="1"/>
  <c r="R43"/>
  <c r="F24"/>
  <c r="F23"/>
  <c r="F19"/>
  <c r="F18"/>
  <c r="G17"/>
  <c r="P22"/>
  <c r="O22"/>
  <c r="N22"/>
  <c r="L22"/>
  <c r="K22"/>
  <c r="J22"/>
  <c r="G22"/>
  <c r="H22"/>
  <c r="P17"/>
  <c r="O17"/>
  <c r="N17"/>
  <c r="L17"/>
  <c r="K17"/>
  <c r="J17"/>
  <c r="H17"/>
  <c r="K6"/>
  <c r="O6"/>
  <c r="E12"/>
  <c r="F25"/>
  <c r="F22" l="1"/>
  <c r="F17"/>
  <c r="R23"/>
  <c r="F20"/>
  <c r="I32" i="7"/>
  <c r="I18" s="1"/>
  <c r="I47"/>
  <c r="I44"/>
  <c r="I8"/>
  <c r="I14"/>
  <c r="I62"/>
  <c r="I6"/>
  <c r="I21"/>
  <c r="M30" i="1"/>
  <c r="I30"/>
  <c r="E30"/>
  <c r="I12" i="9"/>
  <c r="H12"/>
  <c r="F16" i="1" l="1"/>
  <c r="F15" s="1"/>
  <c r="M20"/>
  <c r="M25"/>
  <c r="M27"/>
  <c r="M28"/>
  <c r="M29"/>
  <c r="I25"/>
  <c r="I27"/>
  <c r="I22"/>
  <c r="M22"/>
  <c r="I28"/>
  <c r="I20"/>
  <c r="J16"/>
  <c r="L16"/>
  <c r="L15" s="1"/>
  <c r="M17"/>
  <c r="M44"/>
  <c r="I44"/>
  <c r="E44"/>
  <c r="M43"/>
  <c r="I43"/>
  <c r="E43"/>
  <c r="M42"/>
  <c r="I42"/>
  <c r="E42"/>
  <c r="M41"/>
  <c r="I41"/>
  <c r="I38" s="1"/>
  <c r="E41"/>
  <c r="M40"/>
  <c r="I40"/>
  <c r="E40"/>
  <c r="M39"/>
  <c r="I39"/>
  <c r="E39"/>
  <c r="P38"/>
  <c r="O38"/>
  <c r="N38"/>
  <c r="L38"/>
  <c r="K38"/>
  <c r="J38"/>
  <c r="H38"/>
  <c r="G38"/>
  <c r="F38"/>
  <c r="F14" s="1"/>
  <c r="F8" s="1"/>
  <c r="M37"/>
  <c r="I37"/>
  <c r="E37"/>
  <c r="P36"/>
  <c r="O36"/>
  <c r="N36"/>
  <c r="L36"/>
  <c r="K36"/>
  <c r="J36"/>
  <c r="H36"/>
  <c r="G36"/>
  <c r="F36"/>
  <c r="M35"/>
  <c r="I35"/>
  <c r="E35"/>
  <c r="M34"/>
  <c r="I34"/>
  <c r="E34"/>
  <c r="M33"/>
  <c r="I33"/>
  <c r="E33"/>
  <c r="P32"/>
  <c r="O32"/>
  <c r="N32"/>
  <c r="L32"/>
  <c r="K32"/>
  <c r="J32"/>
  <c r="I32"/>
  <c r="H32"/>
  <c r="G32"/>
  <c r="M31"/>
  <c r="I31"/>
  <c r="E31"/>
  <c r="I29"/>
  <c r="E29"/>
  <c r="P28"/>
  <c r="O28"/>
  <c r="N28"/>
  <c r="L28"/>
  <c r="K28"/>
  <c r="J28"/>
  <c r="H28"/>
  <c r="G28"/>
  <c r="F28"/>
  <c r="E27"/>
  <c r="M13"/>
  <c r="I13"/>
  <c r="E13"/>
  <c r="M11"/>
  <c r="I11"/>
  <c r="E11"/>
  <c r="M10"/>
  <c r="I10"/>
  <c r="M9"/>
  <c r="I9"/>
  <c r="E9"/>
  <c r="M7"/>
  <c r="I7"/>
  <c r="E7"/>
  <c r="D11" i="9"/>
  <c r="E11"/>
  <c r="F11"/>
  <c r="E22" i="1" l="1"/>
  <c r="O16"/>
  <c r="O15" s="1"/>
  <c r="O14" s="1"/>
  <c r="P16"/>
  <c r="P15" s="1"/>
  <c r="H16"/>
  <c r="H15" s="1"/>
  <c r="H14" s="1"/>
  <c r="H8" s="1"/>
  <c r="R11"/>
  <c r="M32"/>
  <c r="E32"/>
  <c r="N16"/>
  <c r="N15" s="1"/>
  <c r="N14" s="1"/>
  <c r="N8" s="1"/>
  <c r="N6" s="1"/>
  <c r="I17"/>
  <c r="K16"/>
  <c r="K15" s="1"/>
  <c r="K14" s="1"/>
  <c r="G16"/>
  <c r="G15" s="1"/>
  <c r="G14" s="1"/>
  <c r="E17"/>
  <c r="I36"/>
  <c r="P14"/>
  <c r="P8" s="1"/>
  <c r="P6" s="1"/>
  <c r="E28"/>
  <c r="L14"/>
  <c r="L8" s="1"/>
  <c r="L6" s="1"/>
  <c r="M36"/>
  <c r="J15"/>
  <c r="E38"/>
  <c r="G12" i="9" s="1"/>
  <c r="E36" i="1"/>
  <c r="M38"/>
  <c r="L10" i="9"/>
  <c r="K10"/>
  <c r="J10"/>
  <c r="H6" i="1" l="1"/>
  <c r="R42"/>
  <c r="F6"/>
  <c r="E16"/>
  <c r="G10"/>
  <c r="M16"/>
  <c r="M15"/>
  <c r="I16"/>
  <c r="M14"/>
  <c r="M8"/>
  <c r="M6" s="1"/>
  <c r="I15"/>
  <c r="J14"/>
  <c r="F12" i="9"/>
  <c r="F10" s="1"/>
  <c r="E12"/>
  <c r="E10" s="1"/>
  <c r="E10" i="1" l="1"/>
  <c r="G6"/>
  <c r="E15"/>
  <c r="I14"/>
  <c r="J8"/>
  <c r="J6" s="1"/>
  <c r="E14"/>
  <c r="I10" i="9"/>
  <c r="G10"/>
  <c r="H10"/>
  <c r="I8" i="1" l="1"/>
  <c r="I6" s="1"/>
  <c r="E8"/>
  <c r="E6"/>
  <c r="D12" i="9"/>
  <c r="D10" s="1"/>
</calcChain>
</file>

<file path=xl/sharedStrings.xml><?xml version="1.0" encoding="utf-8"?>
<sst xmlns="http://schemas.openxmlformats.org/spreadsheetml/2006/main" count="288" uniqueCount="249">
  <si>
    <t>Наименование показателя</t>
  </si>
  <si>
    <t>Вид расхода</t>
  </si>
  <si>
    <t>Всего</t>
  </si>
  <si>
    <t xml:space="preserve">субсидия на финансовое обеспечение выполнения муниципального задания
</t>
  </si>
  <si>
    <t xml:space="preserve">поступления от оказания услуг (выполнения работ) на платной основе и от иной приносящей доход деятельности
</t>
  </si>
  <si>
    <t xml:space="preserve">Выплаты по расходам, всего:
</t>
  </si>
  <si>
    <t>в том числе на оплату персоналу всего:</t>
  </si>
  <si>
    <t>из них оплата труда и начисления по оплате труда</t>
  </si>
  <si>
    <t>социальные и иные выплаты населению</t>
  </si>
  <si>
    <t>Код строки</t>
  </si>
  <si>
    <t>расходы на закупку товаров, работ, услуг, всего</t>
  </si>
  <si>
    <t>Уплата иных платежей</t>
  </si>
  <si>
    <t xml:space="preserve">прочие расходы (кроме расходов на закупку товаров, работ, услуг)
</t>
  </si>
  <si>
    <t>целевые субсидии
(субсидии, предоставляемые в соответствии с абзацем вторым пункта 1 статьи 78.1 Бюджетного кодекса Российской Федерации)</t>
  </si>
  <si>
    <t>КОСГУ
(Код аналитики)</t>
  </si>
  <si>
    <t>расходы на уплату налогов, сборов и иных платежей, всего</t>
  </si>
  <si>
    <t>Таблица 2.1.</t>
  </si>
  <si>
    <t>Таблица 3</t>
  </si>
  <si>
    <t>(очередной финансовый год)</t>
  </si>
  <si>
    <t>Сумма (руб.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</si>
  <si>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</si>
  <si>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</si>
  <si>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</si>
  <si>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</si>
  <si>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</si>
  <si>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</si>
  <si>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</si>
  <si>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</si>
  <si>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</si>
  <si>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</si>
  <si>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</si>
  <si>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 с Бюджетным кодексом Российской Федерации), всего:</t>
  </si>
  <si>
    <t>Объем средств, поступивших во временное распоряжение, всего:</t>
  </si>
  <si>
    <t>КОДЫ</t>
  </si>
  <si>
    <t>Форма по КФД</t>
  </si>
  <si>
    <t>Наименование муниципального</t>
  </si>
  <si>
    <t xml:space="preserve"> по ОКПО</t>
  </si>
  <si>
    <t>учреждения</t>
  </si>
  <si>
    <t>(подразделения)</t>
  </si>
  <si>
    <t>5038031920/503801001</t>
  </si>
  <si>
    <t>Единица измерения:  руб.</t>
  </si>
  <si>
    <t>руб.</t>
  </si>
  <si>
    <t>по ОКЕЙ</t>
  </si>
  <si>
    <t>Наименование органа, осуществляющего функции и полномочия учредителя</t>
  </si>
  <si>
    <t>Администрация Пушкинского муниципального района Московской области</t>
  </si>
  <si>
    <t xml:space="preserve">                                                                ┌─────────┐</t>
  </si>
  <si>
    <t xml:space="preserve">                                                   Форма по КФД │         │</t>
  </si>
  <si>
    <t>Адрес фактического местонахождения муниципального учреждения (подразделения)</t>
  </si>
  <si>
    <t xml:space="preserve">                                                                ├─────────┤</t>
  </si>
  <si>
    <t xml:space="preserve">                                                                │         │</t>
  </si>
  <si>
    <t xml:space="preserve"> учреждения                                                     ├─────────┤</t>
  </si>
  <si>
    <t>Сумма</t>
  </si>
  <si>
    <t>I. Нефинансовые активы, всего:</t>
  </si>
  <si>
    <t>из них:</t>
  </si>
  <si>
    <t>1.1. Общая балансовая стоимость недвижимого муниципального имущества, всего</t>
  </si>
  <si>
    <t>в том числе:</t>
  </si>
  <si>
    <t>1.1.1. Стоимость недвижимого имущества, закрепленного собственником имущества за муниципальным бюджетным учреждением на праве оперативного управления</t>
  </si>
  <si>
    <t>1.1.2. Стоимость недвижимого имущества, приобретенного муниципальным учреждением (подразделением) за счет выделенных собственником имущества учреждения средств</t>
  </si>
  <si>
    <t>1.1.3. Стоимость недвижимого имущества, приобретенного муниципальным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</si>
  <si>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</si>
  <si>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</si>
  <si>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</si>
  <si>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 xml:space="preserve">1.2.2. Остаточная стоимость особо ценного движимого   имущества </t>
  </si>
  <si>
    <t xml:space="preserve">II. Финансовые активы, всего                          </t>
  </si>
  <si>
    <t xml:space="preserve">из них:                                               </t>
  </si>
  <si>
    <t xml:space="preserve">2.1. Дебиторская задолженность по доходам, полученным за счет средств муниципального бюджета                </t>
  </si>
  <si>
    <t xml:space="preserve">2.2. Дебиторская задолженность по выданным авансам,   полученным за счет средств муниципального бюджета     </t>
  </si>
  <si>
    <t xml:space="preserve">2.2.1. по выданным авансам на услуги связи            </t>
  </si>
  <si>
    <t xml:space="preserve">2.2.2. по выданным авансам на транспортные услуги     </t>
  </si>
  <si>
    <t xml:space="preserve">2.2.3. по выданным авансам на коммунальные услуги     </t>
  </si>
  <si>
    <t xml:space="preserve">2.2.4. по выданным авансам на услуги по содержанию    имущества </t>
  </si>
  <si>
    <t xml:space="preserve">2.2.5. по выданным авансам на прочие услуги           </t>
  </si>
  <si>
    <t>2.2.6. по выданным авансам на приобретение основных средств</t>
  </si>
  <si>
    <t xml:space="preserve">2.2.7. по выданным авансам на приобретение нематериальных активов                                </t>
  </si>
  <si>
    <t xml:space="preserve">2.2.8. по выданным авансам на приобретение непроизведенных активов                               </t>
  </si>
  <si>
    <t xml:space="preserve">2.2.9. по выданным авансам на приобретение материальных запасов                                  </t>
  </si>
  <si>
    <t xml:space="preserve">2.2.10. по выданным авансам на прочие расходы </t>
  </si>
  <si>
    <t xml:space="preserve">2.3. Дебиторская задолженность по выданным авансам за счет доходов, полученных от платной и иной приносящей доход деятельности, всего:                            </t>
  </si>
  <si>
    <t xml:space="preserve">в том числе:                                        </t>
  </si>
  <si>
    <t xml:space="preserve">2.3.1. по выданным авансам на услуги связи            </t>
  </si>
  <si>
    <t xml:space="preserve">2.3.2. по выданным авансам на транспортные услуги     </t>
  </si>
  <si>
    <t xml:space="preserve">2.3.3. по выданным авансам на коммунальные услуги     </t>
  </si>
  <si>
    <t>2.3.4. по выданным авансам на услуги по содержанию    имущества</t>
  </si>
  <si>
    <t xml:space="preserve">2.3.5. по выданным авансам на прочие услуги           </t>
  </si>
  <si>
    <t xml:space="preserve">2.3.6. по выданным авансам на приобретение основных   средств  </t>
  </si>
  <si>
    <t xml:space="preserve">2.3.7. по выданным авансам на приобретение нематериальных активов                                </t>
  </si>
  <si>
    <t xml:space="preserve">2.3.8. по выданным авансам на приобретение непроизведенных активов                               </t>
  </si>
  <si>
    <t xml:space="preserve">2.3.9. по выданным авансам на приобретение  материальных запасов                                  </t>
  </si>
  <si>
    <t xml:space="preserve">2.3.10. по выданным авансам на прочие расходы         </t>
  </si>
  <si>
    <t xml:space="preserve">III. Обязательства, всего                             </t>
  </si>
  <si>
    <t xml:space="preserve">3.1. Просроченная кредиторская задолженность          </t>
  </si>
  <si>
    <t xml:space="preserve">3.2. Кредиторская задолженность по расчетам с поставщиками и подрядчиками за счет средств муниципального  бюджета, всего:                       </t>
  </si>
  <si>
    <t xml:space="preserve">3.2.1. по начислениям на выплаты по оплате труда      </t>
  </si>
  <si>
    <t xml:space="preserve">3.2.2. по оплате услуг связи                          </t>
  </si>
  <si>
    <t xml:space="preserve">3.2.3. по оплате транспортных услуг                   </t>
  </si>
  <si>
    <t xml:space="preserve">3.2.4. по оплате коммунальных услуг                   </t>
  </si>
  <si>
    <t xml:space="preserve">3.2.5. по оплате услуг по содержанию имущества        </t>
  </si>
  <si>
    <t xml:space="preserve">3.2.6. по оплате прочих услуг                         </t>
  </si>
  <si>
    <t xml:space="preserve">3.2.7. по приобретению основных средств               </t>
  </si>
  <si>
    <t xml:space="preserve">3.2.8. по приобретению нематериальных активов         </t>
  </si>
  <si>
    <t xml:space="preserve">3.2.9. по приобретению непроизведенных активов        </t>
  </si>
  <si>
    <t xml:space="preserve">3.2.10. по приобретению материальных запасов          </t>
  </si>
  <si>
    <t xml:space="preserve">3.2.11. по оплате прочих расходов                     </t>
  </si>
  <si>
    <t xml:space="preserve">3.2.12. по платежам в бюджет                          </t>
  </si>
  <si>
    <t xml:space="preserve">3.2.13. по прочим расчетам с кредиторами              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</si>
  <si>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    деятельности, всего:                                  </t>
  </si>
  <si>
    <t xml:space="preserve">3.3.1. по начислениям на выплаты по оплате труда      </t>
  </si>
  <si>
    <t xml:space="preserve">3.3.2. по оплате услуг связи                          </t>
  </si>
  <si>
    <t xml:space="preserve">3.3.3. по оплате транспортных услуг                   </t>
  </si>
  <si>
    <t xml:space="preserve">3.3.4. по оплате коммунальных услуг                   </t>
  </si>
  <si>
    <t xml:space="preserve">3.3.5. по оплате услуг по содержанию имущества        </t>
  </si>
  <si>
    <t xml:space="preserve">3.3.6. по оплате прочих услуг                         </t>
  </si>
  <si>
    <t xml:space="preserve">3.3.7. по приобретению основных средств               </t>
  </si>
  <si>
    <t xml:space="preserve">3.3.8. по приобретению нематериальных активов         </t>
  </si>
  <si>
    <t xml:space="preserve">3.3.9. по приобретению непроизведенных активов        </t>
  </si>
  <si>
    <t xml:space="preserve">3.3.10. по приобретению материальных запасов          </t>
  </si>
  <si>
    <t xml:space="preserve">3.3.11. по оплате прочих расходов                      </t>
  </si>
  <si>
    <t xml:space="preserve">3.3.12. по платежам в бюджет                          </t>
  </si>
  <si>
    <t xml:space="preserve">3.3.13. по прочим расчетам с кредиторами              </t>
  </si>
  <si>
    <t xml:space="preserve">1.1. Цели деятельности  муниципального учреждения (подразделения): </t>
  </si>
  <si>
    <t>Х</t>
  </si>
  <si>
    <t>Таблица 2</t>
  </si>
  <si>
    <t>Таблица 1</t>
  </si>
  <si>
    <t>наименование показателя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</si>
  <si>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</si>
  <si>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0,00)</t>
  </si>
  <si>
    <t>всего на закупки</t>
  </si>
  <si>
    <r>
      <t xml:space="preserve">в соответствии с </t>
    </r>
    <r>
      <rPr>
        <b/>
        <u/>
        <sz val="11"/>
        <color theme="1"/>
        <rFont val="Arial"/>
        <family val="2"/>
        <charset val="204"/>
      </rPr>
      <t>Федеральным законом</t>
    </r>
    <r>
      <rPr>
        <b/>
        <sz val="11"/>
        <color theme="1"/>
        <rFont val="Arial"/>
        <family val="2"/>
        <charset val="204"/>
      </rPr>
      <t xml:space="preserve"> от 5 апреля 2013 г. № 44-ФЗ "О контрактной системе в сфере закупок товаров, работ, услуг для обеспечения государственных и муниципальных нужд"</t>
    </r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</si>
  <si>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</si>
  <si>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</si>
  <si>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0001</t>
  </si>
  <si>
    <t>в том числе: на оплату контрактов, заключенных до начала очередного финансового года:</t>
  </si>
  <si>
    <t>на закупку товаров работ, услуг по году начала закупки: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</si>
  <si>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</si>
  <si>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</si>
  <si>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</si>
  <si>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</si>
  <si>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иные субсидии, предоставленные из бюджета</t>
  </si>
  <si>
    <t xml:space="preserve">прочие доходы </t>
  </si>
  <si>
    <t xml:space="preserve">доходы от операций с активами </t>
  </si>
  <si>
    <t>Муниципальное бюджетное учреждение культуры "Межпоселенческая библиотека Пушкинского муниципального района Московской области"</t>
  </si>
  <si>
    <t>ИНН/КПП  5038038450/503801001</t>
  </si>
  <si>
    <t>141200, Московская область, г. Пушкино, ул. Тургенева, д. 24</t>
  </si>
  <si>
    <t>Заместитель директора МКУ "Централизованная бухгалтерия"</t>
  </si>
  <si>
    <t>Ю.В. Кривцова</t>
  </si>
  <si>
    <t>Е.Г. Волкова</t>
  </si>
  <si>
    <t>Н.Б. Трифонова</t>
  </si>
  <si>
    <t xml:space="preserve">Директор Муниципального бюджетного учреждения культуры  "Межпоселенческая библиотека Пушкинского муниципального района Московской области"  </t>
  </si>
  <si>
    <t>Раздел IV.Сведения о средствах, поступающих во временное распоряжение учреждения (подразделения)</t>
  </si>
  <si>
    <t>Раздел V. Справочная информация</t>
  </si>
  <si>
    <t xml:space="preserve">1.4. Перечень услуг (работ), относящихся в соответствии с уставом (положением подразделения) к основным видам деятельности учреждения (подразделения), предоставление которых для физических и юридических лиц осуществляется, в том числе за плату:
</t>
  </si>
  <si>
    <t xml:space="preserve">1.2. Виды деятельности муниципального  учреждения (подразделения): </t>
  </si>
  <si>
    <t xml:space="preserve">1.3. Перечень услуг (работ), относящиеся к его основным видам деятельности в соответствии с уставом учреждения (положением подразделения):
</t>
  </si>
  <si>
    <t>1.1.1. обеспечение  прав граждан на свободный доступ  к культурным ценностям, на поиск и получение информации, на доступность библиотек и библиотечных ресурсов;</t>
  </si>
  <si>
    <t>1.1.2. создание условий для пользования культурными ценностями и свободного духовного развития граждан;</t>
  </si>
  <si>
    <t>1.1.3. удовлетворение культурных, информационных, образовательных потребностей граждан, предприятий и организаций всех видов собственности.</t>
  </si>
  <si>
    <t>1.3.1.  Деятельность библиотек, архивов, учреждений клубного типа</t>
  </si>
  <si>
    <t>1.2.1. формирует единый библиотечный фонд муниципального района;</t>
  </si>
  <si>
    <t>1.2.2. осуществляет комплектование библиотек муниципальных образований и формирует их фонды; ведет научную обработку центрального библиотечного фонда, создает поисковый и справочно- библиографический аппарат на фонды библиотек муниципального района и поселений; осуществляет мероприятия по сохранению библиотечных фондов и безопасности библиотек;</t>
  </si>
  <si>
    <t>1.2.3. организует библиотечное обслуживание населения Пушкинского муниципального района;</t>
  </si>
  <si>
    <t>1.2.4. развивает внестационарную сеть библиотечного обслуживания;</t>
  </si>
  <si>
    <t>1.2.5. внедряет современные формы организации библиотечного обслуживания;</t>
  </si>
  <si>
    <t>1.2.6. выдает во временное пользование документы из библиотечного фонда;</t>
  </si>
  <si>
    <t>1.2.7. выполняет функции центра книгообмена, обеспечивает взаимоиспользование библиотечных ресурсов и развивает внутрисистемный обмен, доставку документов;</t>
  </si>
  <si>
    <t>1.2.8. внедряет информацию и новейшие технологии в процессы деятельности библиотек; предоставляет пользователям доступ в информационные сети, организует обслуживание в режиме локального и удаленного доступа;</t>
  </si>
  <si>
    <t>1.2.9. проводит публичные мероприятия для населения;</t>
  </si>
  <si>
    <t>1.2.10. осуществляет выставочную работу;</t>
  </si>
  <si>
    <t>1.2.11. осуществляет справочно-библиографическую и информационную деятельность;</t>
  </si>
  <si>
    <t>1.2.12. проводит мониторинг потребностей пользователей, организует изучение состояния удовлетворенности пользователей организацией библиотечного обслуживания, качеством и содержанием библиотечных услуг;</t>
  </si>
  <si>
    <t>1.2.13. оказывает методическую и практическую помощь муниципальным и другим библиотекам, поселениям;</t>
  </si>
  <si>
    <t>1.2.14. осуществляет планирование, учет и отчетность деятельности муниципальных библиотек;</t>
  </si>
  <si>
    <t>1.2.17. взаимодействует со всеми библиотеками муниципального района, независимо от их ведомственной принадлежности;</t>
  </si>
  <si>
    <t>1.2.18. участвует в деятельности профессиональных, библиотечных, общественных объединений;</t>
  </si>
  <si>
    <t>1.2.19. осуществляет другую, не запрещенную действующим законодательством деятельность в области библиотечного дела.</t>
  </si>
  <si>
    <t>1.2.15. участвует в проектной деятельности, разрабатывает программы и проекты развития муниципальных библиотек; участвует в реализации муниципальных и федеральных программ развития библиотечного дела;</t>
  </si>
  <si>
    <t>1.2.16. организует повышение квалификации и переподготовку персонала муниципальных библиотек;</t>
  </si>
  <si>
    <t>Раздел I. Сведения о деятельности муниципального учреждения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</si>
  <si>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</si>
  <si>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Научно-исследовательские и опытно-конструкторские работы</t>
  </si>
  <si>
    <t>Закупка товаров, работ, услуг в целях капитального ремонта государственного (муниципального) имущества</t>
  </si>
  <si>
    <t>Прочая закупкк товаров, работ и услуг для обеспечения государственных (муниципальных) нужд:</t>
  </si>
  <si>
    <t>Исполнение судебных актов Российской Федерациии мировых соглашений по возмещению вреда, причиненного в результате деятельности учреждения</t>
  </si>
  <si>
    <t>Уплата прочих налогов и сборов</t>
  </si>
  <si>
    <t>Стипендии</t>
  </si>
  <si>
    <t>Иные выплаты населению</t>
  </si>
  <si>
    <t>Иные выплаты персоналу учреждений, за исключением фонда оплаты труда</t>
  </si>
  <si>
    <t xml:space="preserve">План финансово-хозяйственной деятельности муниципального бюджетного учреждения культуры  "Межпоселенческая библиотека Пушкинского муниципального района Московской области" </t>
  </si>
  <si>
    <t xml:space="preserve">Раздел III.I Показатели выплат по расходам на закупку товаров, работ, услуг учреждения (подразделения) </t>
  </si>
  <si>
    <t>Раздел III.Показатели по поступлениям и выплатам</t>
  </si>
  <si>
    <t>на 2018 год и на плановый период 2019 и 2020 года</t>
  </si>
  <si>
    <t>Раздел II. Показатели финансового состояния учреждения на " 1 " января 2018 года</t>
  </si>
  <si>
    <t>Первый год планового периода
2019</t>
  </si>
  <si>
    <t>Второй год планового периода
2020</t>
  </si>
  <si>
    <t>Главный аналитик МКУ "Централизованная бухгалтерия"</t>
  </si>
  <si>
    <t xml:space="preserve"> 2018 г.</t>
  </si>
  <si>
    <t>на 2018г. очередной финансовый год</t>
  </si>
  <si>
    <t>на 2019г.     1-ый год планового периода</t>
  </si>
  <si>
    <t>на 2020г.        2-ой год планового периода</t>
  </si>
  <si>
    <t>Фонд оплаты труда</t>
  </si>
  <si>
    <t>Начисления на выплаты по оплате труда</t>
  </si>
  <si>
    <t>Пособия , компенсации и иные социальные выплаты гражданам, кроме публичных нормативных обязательств</t>
  </si>
  <si>
    <t>Налог на имущество организаций и земельный налог</t>
  </si>
  <si>
    <t>ПМР</t>
  </si>
  <si>
    <t xml:space="preserve"> 2018г.</t>
  </si>
  <si>
    <t>- создание личного почтового ящика - 30,00 руб.</t>
  </si>
  <si>
    <t>- самостоятельно 1 час - 100,00 руб.;</t>
  </si>
  <si>
    <t>- брошюр, книг, журналов из краеведческого фонда, редких изданий библиотеки 1 страница А4  - 40,00 руб.;</t>
  </si>
  <si>
    <t>- библиотечно-библиографической продукции библиотеки (ежегодные календари знам.дат, пособия, буклеты);</t>
  </si>
  <si>
    <t>1 буклет 2 страницы (формат А4) - 20,00 руб.;</t>
  </si>
  <si>
    <t>1 пособие - 60,00 руб.;</t>
  </si>
  <si>
    <t>1 календарь - 100,00 руб;</t>
  </si>
  <si>
    <t>1 сценарий - 120,00 руб;</t>
  </si>
  <si>
    <t>1.4.6. Мероприятия:</t>
  </si>
  <si>
    <t>1.4.3.  Печать на лазерном принтере:</t>
  </si>
  <si>
    <t>1.4.4.  Сканирование:</t>
  </si>
  <si>
    <t>1.4.5. Репродуцирование/ксерокопирование:</t>
  </si>
  <si>
    <t>- подготовка и проведение культурно-досуговых мероприятий в библиотеке по заявке - продолжительность мероприятия 1 час - 1500,00 руб.;</t>
  </si>
  <si>
    <t>- выездные тематические (вне библиотеки) мероприятия по заявке  - продолжительность мероприятия 1 час - 2000,00 руб.;</t>
  </si>
  <si>
    <t>- подготовка и проведение внебиблиотечных мероприятий с использованием МТБ КИБО  по заявке - продолжительность мероприятия  1 час - 1500,00 руб.;</t>
  </si>
  <si>
    <t>- поддержка и оснащение внебиблиотечных мероприятий с использованием МТБ КИБО  по заявке  - продолжительность мероприятия 1 час - 1000,00 руб.;</t>
  </si>
  <si>
    <t>- экскурсия по библиотеке-музею (Барковский филиал), для жителей поселения бесплатно - 1 квитанция/ 1 человек (группа от 10 до 15 человек) - 50,00 руб.;</t>
  </si>
  <si>
    <t>1.4.7. Предоставление пользователям дополнительной информации:</t>
  </si>
  <si>
    <t>- использование плазменной панели для размещения информационного блока (информация, объявления) - 1 объявление, за 10 дней - 50,00 руб.;</t>
  </si>
  <si>
    <t>- предоставление во временное пользование места на информационном стенде библиотеки - 1 страница (формат А4), за 10 дней - 30,00 руб.;</t>
  </si>
  <si>
    <t>- распространение рекламных буклетов, визиток от организаций, ИП, физических лиц - 1 вид издания, за 10 дней - 30,00 руб.;</t>
  </si>
  <si>
    <t>- предоставление компьютерного времени с доступом в интернет - 1 час - 80,00 руб.;</t>
  </si>
  <si>
    <t>- предоставление компьютерного времени без доступа в интернет - 1 час - 60,00 руб.;</t>
  </si>
  <si>
    <t>- отправка электронной почты - 1 лист - 20,00 руб.</t>
  </si>
  <si>
    <t>- с машинописного текста - 1 страница А4 (14 шрифт, межстрочный интервал -1,5) - 25,00 руб.;</t>
  </si>
  <si>
    <t>- с машинописного текста с таблицами - 1 страница А4 (14 шрифт, межстрочный интервал -1,5) - 30,00 руб.;</t>
  </si>
  <si>
    <t>- черно-белая односторонняя А4 - 1 страница А4 - 10,00 руб.;</t>
  </si>
  <si>
    <t>- без обработки при помощи сотрудника  - 1 страница А4 - 15,00 руб.;</t>
  </si>
  <si>
    <t>- брошюр, книг, журналов из фонда библиотеки - 1 страница А4  - 10,00 руб.;</t>
  </si>
  <si>
    <t>- разработка сценария мероприятия по заявке пользователя - 20 страниц (формат А4) - 500,00 руб.;</t>
  </si>
  <si>
    <t>СПП</t>
  </si>
  <si>
    <t>- создание электронных презентаций на заказ (в программе PowerPoint или ее аналогах) - 1 слайд - 30,00 руб.;</t>
  </si>
  <si>
    <t>1.4.1.  компьютерные услуги:</t>
  </si>
  <si>
    <t>1.4.2.  Набор текста на компьютере:</t>
  </si>
  <si>
    <t>- с рукописи заказчика - 1 страница А4 (14 шрифт, межстрочный интервал -1,5) - 35,00 руб.;</t>
  </si>
  <si>
    <t>- с рукописи заказчика с таблицами - 1 страница А4 (14 шрифт, межстрочный интервал -1,5) - 45,00 руб.;</t>
  </si>
  <si>
    <t>- подготовка и проведение досуговых программ, праздничных мероприятий  в библиотеке  для детей по заявке - продолжительность мероприятия  1 час - 1800,00 руб.;</t>
  </si>
  <si>
    <t>возврат субсидии</t>
  </si>
  <si>
    <t>7УЗ</t>
  </si>
  <si>
    <t>6УЗ</t>
  </si>
  <si>
    <t>" 30 " ноября  2018 г.</t>
  </si>
  <si>
    <t>на " 30 " ноября 2018г.</t>
  </si>
  <si>
    <t>на     " 30 "   ноября</t>
  </si>
  <si>
    <r>
      <rPr>
        <b/>
        <sz val="12"/>
        <rFont val="Times New Roman"/>
        <family val="1"/>
        <charset val="204"/>
      </rPr>
      <t xml:space="preserve">Приложение                                         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к Постановлению администрации Пушкинского муниципального района Московской области</t>
    </r>
  </si>
  <si>
    <t>от "18" декабря 2018 № 2636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</si>
</sst>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4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/>
    <xf numFmtId="0" fontId="13" fillId="0" borderId="0" xfId="0" applyFont="1" applyFill="1" applyAlignment="1"/>
    <xf numFmtId="0" fontId="9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justify"/>
    </xf>
    <xf numFmtId="0" fontId="17" fillId="0" borderId="0" xfId="1" applyFont="1" applyFill="1" applyAlignment="1" applyProtection="1">
      <alignment horizontal="justify"/>
    </xf>
    <xf numFmtId="0" fontId="11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wrapText="1"/>
    </xf>
    <xf numFmtId="4" fontId="0" fillId="0" borderId="0" xfId="0" applyNumberFormat="1"/>
    <xf numFmtId="49" fontId="9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left" wrapText="1"/>
    </xf>
    <xf numFmtId="0" fontId="6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5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wrapText="1"/>
    </xf>
    <xf numFmtId="3" fontId="1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9" fontId="9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49" fontId="14" fillId="0" borderId="0" xfId="0" applyNumberFormat="1" applyFont="1" applyFill="1" applyAlignment="1">
      <alignment horizontal="left" wrapText="1"/>
    </xf>
    <xf numFmtId="49" fontId="14" fillId="0" borderId="0" xfId="0" applyNumberFormat="1" applyFont="1" applyFill="1" applyAlignment="1">
      <alignment horizontal="left" vertical="top" wrapText="1"/>
    </xf>
    <xf numFmtId="0" fontId="9" fillId="0" borderId="0" xfId="0" applyNumberFormat="1" applyFont="1" applyFill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3"/>
  <sheetViews>
    <sheetView tabSelected="1" view="pageBreakPreview" zoomScale="65" zoomScaleSheetLayoutView="65" workbookViewId="0">
      <selection activeCell="U13" sqref="U13"/>
    </sheetView>
  </sheetViews>
  <sheetFormatPr defaultRowHeight="15"/>
  <cols>
    <col min="8" max="8" width="34.140625" customWidth="1"/>
    <col min="11" max="11" width="12.42578125" customWidth="1"/>
    <col min="12" max="12" width="13.42578125" customWidth="1"/>
  </cols>
  <sheetData>
    <row r="1" spans="1:12" ht="81" customHeight="1">
      <c r="A1" s="21"/>
      <c r="B1" s="21"/>
      <c r="C1" s="21"/>
      <c r="D1" s="21"/>
      <c r="E1" s="22"/>
      <c r="F1" s="22"/>
      <c r="G1" s="22"/>
      <c r="H1" s="22"/>
      <c r="I1" s="99" t="s">
        <v>247</v>
      </c>
      <c r="J1" s="99"/>
      <c r="K1" s="99"/>
      <c r="L1" s="99"/>
    </row>
    <row r="2" spans="1:12" ht="24" customHeight="1">
      <c r="A2" s="23"/>
      <c r="B2" s="23"/>
      <c r="C2" s="23"/>
      <c r="D2" s="23"/>
      <c r="E2" s="24"/>
      <c r="F2" s="24"/>
      <c r="G2" s="24"/>
      <c r="H2" s="24"/>
      <c r="I2" s="37" t="s">
        <v>248</v>
      </c>
      <c r="J2" s="37"/>
      <c r="K2" s="37"/>
      <c r="L2" s="37"/>
    </row>
    <row r="3" spans="1:12" ht="18.75">
      <c r="A3" s="23"/>
      <c r="B3" s="23"/>
      <c r="C3" s="23"/>
      <c r="D3" s="23"/>
      <c r="E3" s="24"/>
      <c r="F3" s="24"/>
      <c r="G3" s="24"/>
      <c r="H3" s="25"/>
      <c r="I3" s="26"/>
      <c r="J3" s="26"/>
      <c r="K3" s="26"/>
      <c r="L3" s="26"/>
    </row>
    <row r="4" spans="1:12" ht="15" customHeight="1">
      <c r="A4" s="100" t="s">
        <v>186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ht="1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22.5" customHeight="1">
      <c r="A7" s="101" t="s">
        <v>189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8.75">
      <c r="A8" s="23"/>
      <c r="B8" s="23"/>
      <c r="C8" s="23"/>
      <c r="D8" s="47"/>
      <c r="E8" s="24"/>
      <c r="F8" s="24"/>
      <c r="G8" s="24"/>
      <c r="H8" s="24"/>
      <c r="I8" s="23"/>
      <c r="J8" s="23"/>
      <c r="K8" s="23"/>
      <c r="L8" s="23"/>
    </row>
    <row r="9" spans="1:12" ht="18.75">
      <c r="A9" s="23"/>
      <c r="B9" s="23"/>
      <c r="C9" s="23"/>
      <c r="D9" s="47"/>
      <c r="E9" s="23"/>
      <c r="F9" s="23"/>
      <c r="G9" s="23"/>
      <c r="H9" s="23"/>
      <c r="I9" s="23"/>
      <c r="J9" s="23"/>
      <c r="K9" s="23"/>
      <c r="L9" s="27" t="s">
        <v>33</v>
      </c>
    </row>
    <row r="10" spans="1:12" ht="18.75">
      <c r="A10" s="23"/>
      <c r="B10" s="23"/>
      <c r="C10" s="23"/>
      <c r="D10" s="102" t="s">
        <v>244</v>
      </c>
      <c r="E10" s="102"/>
      <c r="F10" s="102"/>
      <c r="G10" s="102"/>
      <c r="H10" s="23"/>
      <c r="I10" s="103" t="s">
        <v>34</v>
      </c>
      <c r="J10" s="103"/>
      <c r="K10" s="21"/>
      <c r="L10" s="28"/>
    </row>
    <row r="11" spans="1:12" ht="9.75" customHeight="1">
      <c r="A11" s="23"/>
      <c r="B11" s="23"/>
      <c r="C11" s="23"/>
      <c r="D11" s="47"/>
      <c r="E11" s="23"/>
      <c r="F11" s="23"/>
      <c r="G11" s="23"/>
      <c r="H11" s="23"/>
      <c r="I11" s="23"/>
      <c r="J11" s="23"/>
      <c r="K11" s="23"/>
      <c r="L11" s="29"/>
    </row>
    <row r="12" spans="1:12" ht="13.5" customHeight="1">
      <c r="A12" s="23"/>
      <c r="B12" s="23"/>
      <c r="C12" s="23"/>
      <c r="D12" s="47"/>
      <c r="E12" s="23"/>
      <c r="F12" s="23"/>
      <c r="G12" s="23"/>
      <c r="H12" s="23"/>
      <c r="I12" s="23"/>
      <c r="J12" s="23"/>
      <c r="K12" s="23"/>
      <c r="L12" s="28"/>
    </row>
    <row r="13" spans="1:12" ht="12.75" customHeight="1">
      <c r="A13" s="23"/>
      <c r="B13" s="23"/>
      <c r="C13" s="23"/>
      <c r="D13" s="47"/>
      <c r="E13" s="23"/>
      <c r="F13" s="23"/>
      <c r="G13" s="23"/>
      <c r="H13" s="23"/>
      <c r="I13" s="23"/>
      <c r="J13" s="23"/>
      <c r="K13" s="23"/>
      <c r="L13" s="29"/>
    </row>
    <row r="14" spans="1:12" ht="18.75">
      <c r="A14" s="98" t="s">
        <v>35</v>
      </c>
      <c r="B14" s="98"/>
      <c r="C14" s="98"/>
      <c r="D14" s="98"/>
      <c r="E14" s="98"/>
      <c r="F14" s="98"/>
      <c r="G14" s="98"/>
      <c r="H14" s="98"/>
      <c r="I14" s="98"/>
      <c r="J14" s="98"/>
      <c r="K14" s="30" t="s">
        <v>36</v>
      </c>
      <c r="L14" s="31">
        <v>33010203</v>
      </c>
    </row>
    <row r="15" spans="1:12" ht="18.75">
      <c r="A15" s="98" t="s">
        <v>37</v>
      </c>
      <c r="B15" s="98"/>
      <c r="C15" s="98"/>
      <c r="D15" s="98"/>
      <c r="E15" s="98"/>
      <c r="F15" s="98"/>
      <c r="G15" s="98"/>
      <c r="H15" s="98"/>
      <c r="I15" s="98"/>
      <c r="J15" s="98"/>
      <c r="K15" s="23"/>
      <c r="L15" s="32"/>
    </row>
    <row r="16" spans="1:12" ht="18.75">
      <c r="A16" s="98" t="s">
        <v>38</v>
      </c>
      <c r="B16" s="98"/>
      <c r="C16" s="98"/>
      <c r="D16" s="98"/>
      <c r="E16" s="98"/>
      <c r="F16" s="98"/>
      <c r="G16" s="98"/>
      <c r="H16" s="98"/>
      <c r="I16" s="98"/>
      <c r="J16" s="98"/>
      <c r="K16" s="23"/>
      <c r="L16" s="32"/>
    </row>
    <row r="17" spans="1:12" ht="18.75" customHeight="1">
      <c r="A17" s="105" t="s">
        <v>140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23"/>
      <c r="L17" s="38"/>
    </row>
    <row r="18" spans="1:12" ht="18.7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23"/>
      <c r="L18" s="38"/>
    </row>
    <row r="19" spans="1:12" ht="18.7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23"/>
      <c r="L19" s="38"/>
    </row>
    <row r="20" spans="1:12" ht="18.75">
      <c r="A20" s="98" t="s">
        <v>141</v>
      </c>
      <c r="B20" s="98"/>
      <c r="C20" s="98" t="s">
        <v>39</v>
      </c>
      <c r="D20" s="98"/>
      <c r="E20" s="98"/>
      <c r="F20" s="98"/>
      <c r="G20" s="98"/>
      <c r="H20" s="98"/>
      <c r="I20" s="98"/>
      <c r="J20" s="98"/>
      <c r="K20" s="23"/>
      <c r="L20" s="38"/>
    </row>
    <row r="21" spans="1:12" ht="18.75">
      <c r="A21" s="98" t="s">
        <v>40</v>
      </c>
      <c r="B21" s="98"/>
      <c r="C21" s="98"/>
      <c r="D21" s="98" t="s">
        <v>41</v>
      </c>
      <c r="E21" s="98"/>
      <c r="F21" s="98"/>
      <c r="G21" s="98"/>
      <c r="H21" s="98"/>
      <c r="I21" s="98"/>
      <c r="J21" s="98"/>
      <c r="K21" s="30" t="s">
        <v>42</v>
      </c>
      <c r="L21" s="38">
        <v>383</v>
      </c>
    </row>
    <row r="22" spans="1:12" ht="18.75" customHeight="1">
      <c r="A22" s="104" t="s">
        <v>43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2" ht="18.75" customHeight="1">
      <c r="A23" s="104" t="s">
        <v>44</v>
      </c>
      <c r="B23" s="104"/>
      <c r="C23" s="104"/>
      <c r="D23" s="104"/>
      <c r="E23" s="104"/>
      <c r="F23" s="104"/>
      <c r="G23" s="104" t="s">
        <v>45</v>
      </c>
      <c r="H23" s="104"/>
      <c r="I23" s="104" t="s">
        <v>46</v>
      </c>
      <c r="J23" s="104"/>
      <c r="K23" s="104"/>
      <c r="L23" s="104"/>
    </row>
    <row r="24" spans="1:12" ht="21" customHeight="1">
      <c r="A24" s="104" t="s">
        <v>47</v>
      </c>
      <c r="B24" s="104"/>
      <c r="C24" s="104"/>
      <c r="D24" s="104"/>
      <c r="E24" s="104"/>
      <c r="F24" s="104"/>
      <c r="G24" s="104" t="s">
        <v>48</v>
      </c>
      <c r="H24" s="104"/>
      <c r="I24" s="104" t="s">
        <v>49</v>
      </c>
      <c r="J24" s="104"/>
      <c r="K24" s="104"/>
      <c r="L24" s="104"/>
    </row>
    <row r="25" spans="1:12" ht="18.7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ht="18.75" customHeight="1">
      <c r="A26" s="104" t="s">
        <v>142</v>
      </c>
      <c r="B26" s="104"/>
      <c r="C26" s="104"/>
      <c r="D26" s="104"/>
      <c r="E26" s="104"/>
      <c r="F26" s="104"/>
      <c r="G26" s="104" t="s">
        <v>48</v>
      </c>
      <c r="H26" s="104"/>
      <c r="I26" s="104" t="s">
        <v>49</v>
      </c>
      <c r="J26" s="104"/>
      <c r="K26" s="104"/>
      <c r="L26" s="104"/>
    </row>
    <row r="27" spans="1:12" ht="18" customHeight="1">
      <c r="A27" s="46"/>
      <c r="B27" s="46"/>
      <c r="C27" s="46"/>
      <c r="D27" s="46"/>
      <c r="E27" s="25"/>
      <c r="F27" s="25"/>
      <c r="G27" s="25"/>
      <c r="H27" s="25"/>
      <c r="I27" s="46"/>
      <c r="J27" s="46"/>
      <c r="K27" s="46"/>
      <c r="L27" s="46"/>
    </row>
    <row r="28" spans="1:12" ht="18" customHeight="1">
      <c r="A28" s="106" t="s">
        <v>176</v>
      </c>
      <c r="B28" s="106"/>
      <c r="C28" s="106"/>
      <c r="D28" s="106"/>
      <c r="E28" s="106"/>
      <c r="F28" s="106"/>
      <c r="G28" s="106" t="s">
        <v>48</v>
      </c>
      <c r="H28" s="106"/>
      <c r="I28" s="106" t="s">
        <v>49</v>
      </c>
      <c r="J28" s="106"/>
      <c r="K28" s="106"/>
      <c r="L28" s="106"/>
    </row>
    <row r="29" spans="1:12" ht="9.75" customHeight="1">
      <c r="A29" s="46"/>
      <c r="B29" s="46"/>
      <c r="C29" s="46"/>
      <c r="D29" s="46"/>
      <c r="E29" s="25"/>
      <c r="F29" s="25"/>
      <c r="G29" s="25"/>
      <c r="H29" s="25"/>
      <c r="I29" s="46"/>
      <c r="J29" s="46"/>
      <c r="K29" s="46"/>
      <c r="L29" s="46"/>
    </row>
    <row r="30" spans="1:12" ht="18.75" customHeight="1">
      <c r="A30" s="106" t="s">
        <v>119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2" ht="44.25" customHeight="1">
      <c r="A31" s="97" t="s">
        <v>153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26.25" customHeight="1">
      <c r="A32" s="97" t="s">
        <v>154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45" customHeight="1">
      <c r="A33" s="97" t="s">
        <v>155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12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16.5" customHeight="1">
      <c r="A35" s="107" t="s">
        <v>151</v>
      </c>
      <c r="B35" s="107"/>
      <c r="C35" s="107"/>
      <c r="D35" s="107"/>
      <c r="E35" s="107"/>
      <c r="F35" s="107"/>
      <c r="G35" s="107"/>
      <c r="H35" s="107"/>
      <c r="I35" s="107" t="s">
        <v>50</v>
      </c>
      <c r="J35" s="107"/>
      <c r="K35" s="107"/>
      <c r="L35" s="107"/>
    </row>
    <row r="36" spans="1:12" ht="20.25" customHeight="1">
      <c r="A36" s="97" t="s">
        <v>157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78.75" customHeight="1">
      <c r="A37" s="109" t="s">
        <v>158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12" ht="22.5" customHeight="1">
      <c r="A38" s="97" t="s">
        <v>159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26.25" customHeight="1">
      <c r="A39" s="97" t="s">
        <v>160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1:12" ht="26.25" customHeight="1">
      <c r="A40" s="97" t="s">
        <v>161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 ht="26.25" customHeight="1">
      <c r="A41" s="97" t="s">
        <v>162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37.5" customHeight="1">
      <c r="A42" s="97" t="s">
        <v>163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37.5" customHeight="1">
      <c r="A43" s="97" t="s">
        <v>164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6.25" customHeight="1">
      <c r="A44" s="97" t="s">
        <v>165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26.25" customHeight="1">
      <c r="A45" s="97" t="s">
        <v>166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6.25" customHeight="1">
      <c r="A46" s="97" t="s">
        <v>167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39" customHeight="1">
      <c r="A47" s="97" t="s">
        <v>168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26.25" customHeight="1">
      <c r="A48" s="97" t="s">
        <v>169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26.25" customHeight="1">
      <c r="A49" s="97" t="s">
        <v>170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38.25" customHeight="1">
      <c r="A50" s="97" t="s">
        <v>174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1:12" ht="26.25" customHeight="1">
      <c r="A51" s="97" t="s">
        <v>175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ht="26.25" customHeight="1">
      <c r="A52" s="97" t="s">
        <v>171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26.25" customHeight="1">
      <c r="A53" s="97" t="s">
        <v>172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2.5" customHeight="1">
      <c r="A54" s="97" t="s">
        <v>173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10.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1:12" ht="38.25" customHeight="1">
      <c r="A56" s="108" t="s">
        <v>152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1:12" ht="19.5" customHeight="1">
      <c r="A57" s="96" t="s">
        <v>156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 ht="9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60" customHeight="1">
      <c r="A59" s="108" t="s">
        <v>150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1:12" ht="18.75">
      <c r="A60" s="96" t="s">
        <v>236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</row>
    <row r="61" spans="1:12" ht="23.25" customHeight="1">
      <c r="A61" s="96" t="s">
        <v>225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1:12" ht="18.75">
      <c r="A62" s="96" t="s">
        <v>226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</row>
    <row r="63" spans="1:12" ht="18.75">
      <c r="A63" s="96" t="s">
        <v>227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</row>
    <row r="64" spans="1:12" ht="18.75">
      <c r="A64" s="96" t="s">
        <v>204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</row>
    <row r="65" spans="1:12" ht="18.75" customHeight="1">
      <c r="A65" s="96" t="s">
        <v>237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</row>
    <row r="66" spans="1:12" ht="18.75" customHeight="1">
      <c r="A66" s="96" t="s">
        <v>238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</row>
    <row r="67" spans="1:12" ht="18.75" customHeight="1">
      <c r="A67" s="96" t="s">
        <v>239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</row>
    <row r="68" spans="1:12" ht="18.75" customHeight="1">
      <c r="A68" s="96" t="s">
        <v>228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</row>
    <row r="69" spans="1:12" ht="18.75" customHeight="1">
      <c r="A69" s="96" t="s">
        <v>229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</row>
    <row r="70" spans="1:12" ht="18.75" customHeight="1">
      <c r="A70" s="96" t="s">
        <v>235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</row>
    <row r="71" spans="1:12" ht="18.75" customHeight="1">
      <c r="A71" s="96" t="s">
        <v>213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</row>
    <row r="72" spans="1:12" ht="18.75" customHeight="1">
      <c r="A72" s="96" t="s">
        <v>230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</row>
    <row r="73" spans="1:12" ht="18.75" customHeight="1">
      <c r="A73" s="96" t="s">
        <v>214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</row>
    <row r="74" spans="1:12" ht="18.75" customHeight="1">
      <c r="A74" s="96" t="s">
        <v>231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</row>
    <row r="75" spans="1:12" ht="18.75" customHeight="1">
      <c r="A75" s="96" t="s">
        <v>205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</row>
    <row r="76" spans="1:12" ht="18.75" customHeight="1">
      <c r="A76" s="96" t="s">
        <v>215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</row>
    <row r="77" spans="1:12" ht="18.75" customHeight="1">
      <c r="A77" s="96" t="s">
        <v>232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</row>
    <row r="78" spans="1:12" ht="18.75" customHeight="1">
      <c r="A78" s="96" t="s">
        <v>206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</row>
    <row r="79" spans="1:12" ht="18.75" customHeight="1">
      <c r="A79" s="96" t="s">
        <v>207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</row>
    <row r="80" spans="1:12" ht="18.75" customHeight="1">
      <c r="A80" s="95"/>
      <c r="B80" s="96" t="s">
        <v>208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</row>
    <row r="81" spans="1:12" ht="18.75" customHeight="1">
      <c r="A81" s="95"/>
      <c r="B81" s="96" t="s">
        <v>209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</row>
    <row r="82" spans="1:12" ht="18.75" customHeight="1">
      <c r="A82" s="95"/>
      <c r="B82" s="96" t="s">
        <v>210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</row>
    <row r="83" spans="1:12" ht="18.75" customHeight="1">
      <c r="A83" s="95"/>
      <c r="B83" s="96" t="s">
        <v>211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</row>
    <row r="84" spans="1:12" ht="18.75" customHeight="1">
      <c r="A84" s="96" t="s">
        <v>212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</row>
    <row r="85" spans="1:12" ht="25.5" customHeight="1">
      <c r="A85" s="96" t="s">
        <v>233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</row>
    <row r="86" spans="1:12" ht="36" customHeight="1">
      <c r="A86" s="96" t="s">
        <v>216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</row>
    <row r="87" spans="1:12" ht="38.25" customHeight="1">
      <c r="A87" s="96" t="s">
        <v>240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</row>
    <row r="88" spans="1:12" ht="21" customHeight="1">
      <c r="A88" s="96" t="s">
        <v>217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</row>
    <row r="89" spans="1:12" ht="38.25" customHeight="1">
      <c r="A89" s="96" t="s">
        <v>218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</row>
    <row r="90" spans="1:12" ht="40.5" customHeight="1">
      <c r="A90" s="96" t="s">
        <v>219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</row>
    <row r="91" spans="1:12" ht="38.25" customHeight="1">
      <c r="A91" s="96" t="s">
        <v>220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2" ht="22.5" customHeight="1">
      <c r="A92" s="96" t="s">
        <v>221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</row>
    <row r="93" spans="1:12" ht="39.75" customHeight="1">
      <c r="A93" s="96" t="s">
        <v>223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</row>
    <row r="94" spans="1:12" ht="35.25" customHeight="1">
      <c r="A94" s="96" t="s">
        <v>222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</row>
    <row r="95" spans="1:12" ht="36" customHeight="1">
      <c r="A95" s="96" t="s">
        <v>224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</row>
    <row r="96" spans="1:12" ht="18.7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</row>
    <row r="97" spans="1:12" ht="18.7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</row>
    <row r="98" spans="1:12" ht="18.7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</row>
    <row r="99" spans="1:12" ht="18.7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</row>
    <row r="100" spans="1:12" ht="18.7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</row>
    <row r="101" spans="1:12" ht="18.7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</row>
    <row r="102" spans="1:12" ht="18.7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</row>
    <row r="103" spans="1:12">
      <c r="A103" s="33"/>
      <c r="B103" s="33"/>
      <c r="C103" s="33"/>
      <c r="D103" s="33"/>
      <c r="E103" s="34"/>
      <c r="F103" s="34"/>
      <c r="G103" s="34"/>
      <c r="H103" s="34"/>
      <c r="I103" s="35"/>
      <c r="J103" s="33"/>
      <c r="K103" s="33"/>
      <c r="L103" s="33"/>
    </row>
  </sheetData>
  <mergeCells count="89">
    <mergeCell ref="A46:L46"/>
    <mergeCell ref="A40:L40"/>
    <mergeCell ref="A42:L42"/>
    <mergeCell ref="A43:L43"/>
    <mergeCell ref="A44:L44"/>
    <mergeCell ref="A45:L45"/>
    <mergeCell ref="A57:L57"/>
    <mergeCell ref="A37:L37"/>
    <mergeCell ref="A55:L55"/>
    <mergeCell ref="A102:L102"/>
    <mergeCell ref="A84:L84"/>
    <mergeCell ref="A92:L92"/>
    <mergeCell ref="A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39:L39"/>
    <mergeCell ref="A20:J20"/>
    <mergeCell ref="A21:J21"/>
    <mergeCell ref="A19:J19"/>
    <mergeCell ref="A76:L76"/>
    <mergeCell ref="A28:L28"/>
    <mergeCell ref="A30:L30"/>
    <mergeCell ref="A31:L31"/>
    <mergeCell ref="A33:L33"/>
    <mergeCell ref="A35:L35"/>
    <mergeCell ref="A56:L56"/>
    <mergeCell ref="A59:L59"/>
    <mergeCell ref="A60:L60"/>
    <mergeCell ref="A65:L65"/>
    <mergeCell ref="A66:L66"/>
    <mergeCell ref="A32:L32"/>
    <mergeCell ref="A36:L36"/>
    <mergeCell ref="A38:L38"/>
    <mergeCell ref="A41:L41"/>
    <mergeCell ref="A14:J14"/>
    <mergeCell ref="I1:L1"/>
    <mergeCell ref="A4:L6"/>
    <mergeCell ref="A7:L7"/>
    <mergeCell ref="D10:G10"/>
    <mergeCell ref="I10:J10"/>
    <mergeCell ref="A22:L22"/>
    <mergeCell ref="A23:L23"/>
    <mergeCell ref="A24:L24"/>
    <mergeCell ref="A25:L25"/>
    <mergeCell ref="A26:L26"/>
    <mergeCell ref="A15:J15"/>
    <mergeCell ref="A16:J16"/>
    <mergeCell ref="A17:J18"/>
    <mergeCell ref="A52:L52"/>
    <mergeCell ref="A53:L53"/>
    <mergeCell ref="A54:L54"/>
    <mergeCell ref="A47:L47"/>
    <mergeCell ref="A48:L48"/>
    <mergeCell ref="A49:L49"/>
    <mergeCell ref="A50:L50"/>
    <mergeCell ref="A51:L51"/>
    <mergeCell ref="A61:L61"/>
    <mergeCell ref="A62:L62"/>
    <mergeCell ref="A64:L64"/>
    <mergeCell ref="A63:L63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7:L77"/>
    <mergeCell ref="A78:L78"/>
    <mergeCell ref="A79:L79"/>
    <mergeCell ref="B80:L80"/>
    <mergeCell ref="B81:L81"/>
    <mergeCell ref="B82:L82"/>
    <mergeCell ref="B83:L83"/>
    <mergeCell ref="A91:L91"/>
    <mergeCell ref="A85:L85"/>
    <mergeCell ref="A86:L86"/>
    <mergeCell ref="A87:L87"/>
    <mergeCell ref="A88:L88"/>
    <mergeCell ref="A89:L89"/>
    <mergeCell ref="A90:L90"/>
  </mergeCells>
  <pageMargins left="0.51181102362204722" right="0.31496062992125984" top="0.35433070866141736" bottom="0.35433070866141736" header="0" footer="0"/>
  <pageSetup paperSize="9" scale="66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"/>
  <sheetViews>
    <sheetView view="pageBreakPreview" zoomScale="60" workbookViewId="0">
      <selection activeCell="I32" sqref="I32:L32"/>
    </sheetView>
  </sheetViews>
  <sheetFormatPr defaultRowHeight="15"/>
  <cols>
    <col min="8" max="8" width="90.7109375" customWidth="1"/>
    <col min="12" max="12" width="15.5703125" customWidth="1"/>
  </cols>
  <sheetData>
    <row r="1" spans="1:12" ht="22.5" customHeight="1">
      <c r="J1" s="39" t="s">
        <v>122</v>
      </c>
      <c r="K1" s="40"/>
    </row>
    <row r="2" spans="1:12" ht="18.75" customHeight="1">
      <c r="A2" s="106" t="s">
        <v>190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18.75">
      <c r="A3" s="23"/>
      <c r="B3" s="23"/>
      <c r="C3" s="23"/>
      <c r="D3" s="23"/>
      <c r="E3" s="24"/>
      <c r="F3" s="24"/>
      <c r="G3" s="24"/>
      <c r="H3" s="24"/>
      <c r="I3" s="36"/>
      <c r="J3" s="23"/>
      <c r="K3" s="23"/>
      <c r="L3" s="23"/>
    </row>
    <row r="4" spans="1:12" ht="15" customHeight="1">
      <c r="A4" s="114" t="s">
        <v>0</v>
      </c>
      <c r="B4" s="114"/>
      <c r="C4" s="114"/>
      <c r="D4" s="114"/>
      <c r="E4" s="114"/>
      <c r="F4" s="114"/>
      <c r="G4" s="114"/>
      <c r="H4" s="114"/>
      <c r="I4" s="114" t="s">
        <v>51</v>
      </c>
      <c r="J4" s="114"/>
      <c r="K4" s="114"/>
      <c r="L4" s="114"/>
    </row>
    <row r="5" spans="1:12" ht="27.7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ht="18.75">
      <c r="A6" s="112" t="s">
        <v>52</v>
      </c>
      <c r="B6" s="112"/>
      <c r="C6" s="112"/>
      <c r="D6" s="112"/>
      <c r="E6" s="112"/>
      <c r="F6" s="112"/>
      <c r="G6" s="112"/>
      <c r="H6" s="112"/>
      <c r="I6" s="113">
        <f>I8+I14</f>
        <v>18275985.16</v>
      </c>
      <c r="J6" s="113"/>
      <c r="K6" s="113"/>
      <c r="L6" s="113"/>
    </row>
    <row r="7" spans="1:12" ht="18.75">
      <c r="A7" s="110" t="s">
        <v>53</v>
      </c>
      <c r="B7" s="110"/>
      <c r="C7" s="110"/>
      <c r="D7" s="110"/>
      <c r="E7" s="110"/>
      <c r="F7" s="110"/>
      <c r="G7" s="110"/>
      <c r="H7" s="110"/>
      <c r="I7" s="111"/>
      <c r="J7" s="111"/>
      <c r="K7" s="111"/>
      <c r="L7" s="111"/>
    </row>
    <row r="8" spans="1:12" ht="18.75">
      <c r="A8" s="110" t="s">
        <v>54</v>
      </c>
      <c r="B8" s="110"/>
      <c r="C8" s="110"/>
      <c r="D8" s="110"/>
      <c r="E8" s="110"/>
      <c r="F8" s="110"/>
      <c r="G8" s="110"/>
      <c r="H8" s="110"/>
      <c r="I8" s="111">
        <f>I10+I11+I12</f>
        <v>638588.93999999994</v>
      </c>
      <c r="J8" s="111"/>
      <c r="K8" s="111"/>
      <c r="L8" s="111"/>
    </row>
    <row r="9" spans="1:12" ht="18.75">
      <c r="A9" s="110" t="s">
        <v>55</v>
      </c>
      <c r="B9" s="110"/>
      <c r="C9" s="110"/>
      <c r="D9" s="110"/>
      <c r="E9" s="110"/>
      <c r="F9" s="110"/>
      <c r="G9" s="110"/>
      <c r="H9" s="110"/>
      <c r="I9" s="111"/>
      <c r="J9" s="111"/>
      <c r="K9" s="111"/>
      <c r="L9" s="111"/>
    </row>
    <row r="10" spans="1:12" ht="18.75">
      <c r="A10" s="110" t="s">
        <v>56</v>
      </c>
      <c r="B10" s="110"/>
      <c r="C10" s="110"/>
      <c r="D10" s="110"/>
      <c r="E10" s="110"/>
      <c r="F10" s="110"/>
      <c r="G10" s="110"/>
      <c r="H10" s="110"/>
      <c r="I10" s="111">
        <v>638588.93999999994</v>
      </c>
      <c r="J10" s="111"/>
      <c r="K10" s="111"/>
      <c r="L10" s="111"/>
    </row>
    <row r="11" spans="1:12" ht="18.75">
      <c r="A11" s="110" t="s">
        <v>57</v>
      </c>
      <c r="B11" s="110"/>
      <c r="C11" s="110"/>
      <c r="D11" s="110"/>
      <c r="E11" s="110"/>
      <c r="F11" s="110"/>
      <c r="G11" s="110"/>
      <c r="H11" s="110"/>
      <c r="I11" s="111"/>
      <c r="J11" s="111"/>
      <c r="K11" s="111"/>
      <c r="L11" s="111"/>
    </row>
    <row r="12" spans="1:12" ht="18.75">
      <c r="A12" s="110" t="s">
        <v>58</v>
      </c>
      <c r="B12" s="110"/>
      <c r="C12" s="110"/>
      <c r="D12" s="110"/>
      <c r="E12" s="110"/>
      <c r="F12" s="110"/>
      <c r="G12" s="110"/>
      <c r="H12" s="110"/>
      <c r="I12" s="111"/>
      <c r="J12" s="111"/>
      <c r="K12" s="111"/>
      <c r="L12" s="111"/>
    </row>
    <row r="13" spans="1:12" ht="18.75">
      <c r="A13" s="110" t="s">
        <v>59</v>
      </c>
      <c r="B13" s="110"/>
      <c r="C13" s="110"/>
      <c r="D13" s="110"/>
      <c r="E13" s="110"/>
      <c r="F13" s="110"/>
      <c r="G13" s="110"/>
      <c r="H13" s="110"/>
      <c r="I13" s="111">
        <v>91127</v>
      </c>
      <c r="J13" s="111"/>
      <c r="K13" s="111"/>
      <c r="L13" s="111"/>
    </row>
    <row r="14" spans="1:12" ht="18.75">
      <c r="A14" s="110" t="s">
        <v>60</v>
      </c>
      <c r="B14" s="110"/>
      <c r="C14" s="110"/>
      <c r="D14" s="110"/>
      <c r="E14" s="110"/>
      <c r="F14" s="110"/>
      <c r="G14" s="110"/>
      <c r="H14" s="110"/>
      <c r="I14" s="111">
        <f>I16</f>
        <v>17637396.219999999</v>
      </c>
      <c r="J14" s="111"/>
      <c r="K14" s="111"/>
      <c r="L14" s="111"/>
    </row>
    <row r="15" spans="1:12" ht="18.75">
      <c r="A15" s="110" t="s">
        <v>55</v>
      </c>
      <c r="B15" s="110"/>
      <c r="C15" s="110"/>
      <c r="D15" s="110"/>
      <c r="E15" s="110"/>
      <c r="F15" s="110"/>
      <c r="G15" s="110"/>
      <c r="H15" s="110"/>
      <c r="I15" s="111"/>
      <c r="J15" s="111"/>
      <c r="K15" s="111"/>
      <c r="L15" s="111"/>
    </row>
    <row r="16" spans="1:12" ht="18.75">
      <c r="A16" s="110" t="s">
        <v>61</v>
      </c>
      <c r="B16" s="110"/>
      <c r="C16" s="110"/>
      <c r="D16" s="110"/>
      <c r="E16" s="110"/>
      <c r="F16" s="110"/>
      <c r="G16" s="110"/>
      <c r="H16" s="110"/>
      <c r="I16" s="111">
        <v>17637396.219999999</v>
      </c>
      <c r="J16" s="111"/>
      <c r="K16" s="111"/>
      <c r="L16" s="111"/>
    </row>
    <row r="17" spans="1:12" ht="18.75">
      <c r="A17" s="110" t="s">
        <v>62</v>
      </c>
      <c r="B17" s="110"/>
      <c r="C17" s="110"/>
      <c r="D17" s="110"/>
      <c r="E17" s="110"/>
      <c r="F17" s="110"/>
      <c r="G17" s="110"/>
      <c r="H17" s="110"/>
      <c r="I17" s="111">
        <v>3675000.19</v>
      </c>
      <c r="J17" s="111"/>
      <c r="K17" s="111"/>
      <c r="L17" s="111"/>
    </row>
    <row r="18" spans="1:12" ht="18.75">
      <c r="A18" s="112" t="s">
        <v>63</v>
      </c>
      <c r="B18" s="112"/>
      <c r="C18" s="112"/>
      <c r="D18" s="112"/>
      <c r="E18" s="112"/>
      <c r="F18" s="112"/>
      <c r="G18" s="112"/>
      <c r="H18" s="112"/>
      <c r="I18" s="113">
        <f>I20+I21+I32</f>
        <v>522030.31</v>
      </c>
      <c r="J18" s="113"/>
      <c r="K18" s="113"/>
      <c r="L18" s="113"/>
    </row>
    <row r="19" spans="1:12" ht="18.75">
      <c r="A19" s="110" t="s">
        <v>64</v>
      </c>
      <c r="B19" s="110"/>
      <c r="C19" s="110"/>
      <c r="D19" s="110"/>
      <c r="E19" s="110"/>
      <c r="F19" s="110"/>
      <c r="G19" s="110"/>
      <c r="H19" s="110"/>
      <c r="I19" s="111"/>
      <c r="J19" s="111"/>
      <c r="K19" s="111"/>
      <c r="L19" s="111"/>
    </row>
    <row r="20" spans="1:12" ht="18.75">
      <c r="A20" s="110" t="s">
        <v>65</v>
      </c>
      <c r="B20" s="110"/>
      <c r="C20" s="110"/>
      <c r="D20" s="110"/>
      <c r="E20" s="110"/>
      <c r="F20" s="110"/>
      <c r="G20" s="110"/>
      <c r="H20" s="110"/>
      <c r="I20" s="111"/>
      <c r="J20" s="111"/>
      <c r="K20" s="111"/>
      <c r="L20" s="111"/>
    </row>
    <row r="21" spans="1:12" ht="21" customHeight="1">
      <c r="A21" s="110" t="s">
        <v>66</v>
      </c>
      <c r="B21" s="110"/>
      <c r="C21" s="110"/>
      <c r="D21" s="110"/>
      <c r="E21" s="110"/>
      <c r="F21" s="110"/>
      <c r="G21" s="110"/>
      <c r="H21" s="110"/>
      <c r="I21" s="111">
        <f>I22+I23+I24+I25+I26+I27+I28+I29+I30+I31</f>
        <v>522030.31</v>
      </c>
      <c r="J21" s="111"/>
      <c r="K21" s="111"/>
      <c r="L21" s="111"/>
    </row>
    <row r="22" spans="1:12" ht="18.75">
      <c r="A22" s="110" t="s">
        <v>67</v>
      </c>
      <c r="B22" s="110"/>
      <c r="C22" s="110"/>
      <c r="D22" s="110"/>
      <c r="E22" s="110"/>
      <c r="F22" s="110"/>
      <c r="G22" s="110"/>
      <c r="H22" s="110"/>
      <c r="I22" s="111">
        <v>26695.93</v>
      </c>
      <c r="J22" s="111"/>
      <c r="K22" s="111"/>
      <c r="L22" s="111"/>
    </row>
    <row r="23" spans="1:12" ht="18.75">
      <c r="A23" s="110" t="s">
        <v>68</v>
      </c>
      <c r="B23" s="110"/>
      <c r="C23" s="110"/>
      <c r="D23" s="110"/>
      <c r="E23" s="110"/>
      <c r="F23" s="110"/>
      <c r="G23" s="110"/>
      <c r="H23" s="110"/>
      <c r="I23" s="111"/>
      <c r="J23" s="111"/>
      <c r="K23" s="111"/>
      <c r="L23" s="111"/>
    </row>
    <row r="24" spans="1:12" ht="18.75">
      <c r="A24" s="110" t="s">
        <v>69</v>
      </c>
      <c r="B24" s="110"/>
      <c r="C24" s="110"/>
      <c r="D24" s="110"/>
      <c r="E24" s="110"/>
      <c r="F24" s="110"/>
      <c r="G24" s="110"/>
      <c r="H24" s="110"/>
      <c r="I24" s="111">
        <v>11308.02</v>
      </c>
      <c r="J24" s="111"/>
      <c r="K24" s="111"/>
      <c r="L24" s="111"/>
    </row>
    <row r="25" spans="1:12" ht="18.75">
      <c r="A25" s="110" t="s">
        <v>70</v>
      </c>
      <c r="B25" s="110"/>
      <c r="C25" s="110"/>
      <c r="D25" s="110"/>
      <c r="E25" s="110"/>
      <c r="F25" s="110"/>
      <c r="G25" s="110"/>
      <c r="H25" s="110"/>
      <c r="I25" s="111"/>
      <c r="J25" s="111"/>
      <c r="K25" s="111"/>
      <c r="L25" s="111"/>
    </row>
    <row r="26" spans="1:12" ht="18.75">
      <c r="A26" s="110" t="s">
        <v>71</v>
      </c>
      <c r="B26" s="110"/>
      <c r="C26" s="110"/>
      <c r="D26" s="110"/>
      <c r="E26" s="110"/>
      <c r="F26" s="110"/>
      <c r="G26" s="110"/>
      <c r="H26" s="110"/>
      <c r="I26" s="111">
        <v>484026.36</v>
      </c>
      <c r="J26" s="111"/>
      <c r="K26" s="111"/>
      <c r="L26" s="111"/>
    </row>
    <row r="27" spans="1:12" ht="18.75">
      <c r="A27" s="110" t="s">
        <v>72</v>
      </c>
      <c r="B27" s="110"/>
      <c r="C27" s="110"/>
      <c r="D27" s="110"/>
      <c r="E27" s="110"/>
      <c r="F27" s="110"/>
      <c r="G27" s="110"/>
      <c r="H27" s="110"/>
      <c r="I27" s="111"/>
      <c r="J27" s="111"/>
      <c r="K27" s="111"/>
      <c r="L27" s="111"/>
    </row>
    <row r="28" spans="1:12" ht="18.75">
      <c r="A28" s="110" t="s">
        <v>73</v>
      </c>
      <c r="B28" s="110"/>
      <c r="C28" s="110"/>
      <c r="D28" s="110"/>
      <c r="E28" s="110"/>
      <c r="F28" s="110"/>
      <c r="G28" s="110"/>
      <c r="H28" s="110"/>
      <c r="I28" s="111"/>
      <c r="J28" s="111"/>
      <c r="K28" s="111"/>
      <c r="L28" s="111"/>
    </row>
    <row r="29" spans="1:12" ht="18.75">
      <c r="A29" s="110" t="s">
        <v>74</v>
      </c>
      <c r="B29" s="110"/>
      <c r="C29" s="110"/>
      <c r="D29" s="110"/>
      <c r="E29" s="110"/>
      <c r="F29" s="110"/>
      <c r="G29" s="110"/>
      <c r="H29" s="110"/>
      <c r="I29" s="111"/>
      <c r="J29" s="111"/>
      <c r="K29" s="111"/>
      <c r="L29" s="111"/>
    </row>
    <row r="30" spans="1:12" ht="18.75">
      <c r="A30" s="110" t="s">
        <v>75</v>
      </c>
      <c r="B30" s="110"/>
      <c r="C30" s="110"/>
      <c r="D30" s="110"/>
      <c r="E30" s="110"/>
      <c r="F30" s="110"/>
      <c r="G30" s="110"/>
      <c r="H30" s="110"/>
      <c r="I30" s="111"/>
      <c r="J30" s="111"/>
      <c r="K30" s="111"/>
      <c r="L30" s="111"/>
    </row>
    <row r="31" spans="1:12" ht="18.75">
      <c r="A31" s="110" t="s">
        <v>76</v>
      </c>
      <c r="B31" s="110"/>
      <c r="C31" s="110"/>
      <c r="D31" s="110"/>
      <c r="E31" s="110"/>
      <c r="F31" s="110"/>
      <c r="G31" s="110"/>
      <c r="H31" s="110"/>
      <c r="I31" s="111"/>
      <c r="J31" s="111"/>
      <c r="K31" s="111"/>
      <c r="L31" s="111"/>
    </row>
    <row r="32" spans="1:12" ht="42" customHeight="1">
      <c r="A32" s="110" t="s">
        <v>77</v>
      </c>
      <c r="B32" s="110"/>
      <c r="C32" s="110"/>
      <c r="D32" s="110"/>
      <c r="E32" s="110"/>
      <c r="F32" s="110"/>
      <c r="G32" s="110"/>
      <c r="H32" s="110"/>
      <c r="I32" s="111">
        <f>SUM(I33:L43)</f>
        <v>0</v>
      </c>
      <c r="J32" s="111"/>
      <c r="K32" s="111"/>
      <c r="L32" s="111"/>
    </row>
    <row r="33" spans="1:12" ht="18.75">
      <c r="A33" s="110" t="s">
        <v>78</v>
      </c>
      <c r="B33" s="110"/>
      <c r="C33" s="110"/>
      <c r="D33" s="110"/>
      <c r="E33" s="110"/>
      <c r="F33" s="110"/>
      <c r="G33" s="110"/>
      <c r="H33" s="110"/>
      <c r="I33" s="111"/>
      <c r="J33" s="111"/>
      <c r="K33" s="111"/>
      <c r="L33" s="111"/>
    </row>
    <row r="34" spans="1:12" ht="18.75">
      <c r="A34" s="110" t="s">
        <v>79</v>
      </c>
      <c r="B34" s="110"/>
      <c r="C34" s="110"/>
      <c r="D34" s="110"/>
      <c r="E34" s="110"/>
      <c r="F34" s="110"/>
      <c r="G34" s="110"/>
      <c r="H34" s="110"/>
      <c r="I34" s="111"/>
      <c r="J34" s="111"/>
      <c r="K34" s="111"/>
      <c r="L34" s="111"/>
    </row>
    <row r="35" spans="1:12" ht="18.75">
      <c r="A35" s="110" t="s">
        <v>80</v>
      </c>
      <c r="B35" s="110"/>
      <c r="C35" s="110"/>
      <c r="D35" s="110"/>
      <c r="E35" s="110"/>
      <c r="F35" s="110"/>
      <c r="G35" s="110"/>
      <c r="H35" s="110"/>
      <c r="I35" s="111"/>
      <c r="J35" s="111"/>
      <c r="K35" s="111"/>
      <c r="L35" s="111"/>
    </row>
    <row r="36" spans="1:12" ht="18.75">
      <c r="A36" s="110" t="s">
        <v>81</v>
      </c>
      <c r="B36" s="110"/>
      <c r="C36" s="110"/>
      <c r="D36" s="110"/>
      <c r="E36" s="110"/>
      <c r="F36" s="110"/>
      <c r="G36" s="110"/>
      <c r="H36" s="110"/>
      <c r="I36" s="111"/>
      <c r="J36" s="111"/>
      <c r="K36" s="111"/>
      <c r="L36" s="111"/>
    </row>
    <row r="37" spans="1:12" ht="18.75">
      <c r="A37" s="110" t="s">
        <v>82</v>
      </c>
      <c r="B37" s="110"/>
      <c r="C37" s="110"/>
      <c r="D37" s="110"/>
      <c r="E37" s="110"/>
      <c r="F37" s="110"/>
      <c r="G37" s="110"/>
      <c r="H37" s="110"/>
      <c r="I37" s="111"/>
      <c r="J37" s="111"/>
      <c r="K37" s="111"/>
      <c r="L37" s="111"/>
    </row>
    <row r="38" spans="1:12" ht="18.75">
      <c r="A38" s="110" t="s">
        <v>83</v>
      </c>
      <c r="B38" s="110"/>
      <c r="C38" s="110"/>
      <c r="D38" s="110"/>
      <c r="E38" s="110"/>
      <c r="F38" s="110"/>
      <c r="G38" s="110"/>
      <c r="H38" s="110"/>
      <c r="I38" s="111"/>
      <c r="J38" s="111"/>
      <c r="K38" s="111"/>
      <c r="L38" s="111"/>
    </row>
    <row r="39" spans="1:12" ht="18.75">
      <c r="A39" s="110" t="s">
        <v>84</v>
      </c>
      <c r="B39" s="110"/>
      <c r="C39" s="110"/>
      <c r="D39" s="110"/>
      <c r="E39" s="110"/>
      <c r="F39" s="110"/>
      <c r="G39" s="110"/>
      <c r="H39" s="110"/>
      <c r="I39" s="111"/>
      <c r="J39" s="111"/>
      <c r="K39" s="111"/>
      <c r="L39" s="111"/>
    </row>
    <row r="40" spans="1:12" ht="18.75">
      <c r="A40" s="110" t="s">
        <v>85</v>
      </c>
      <c r="B40" s="110"/>
      <c r="C40" s="110"/>
      <c r="D40" s="110"/>
      <c r="E40" s="110"/>
      <c r="F40" s="110"/>
      <c r="G40" s="110"/>
      <c r="H40" s="110"/>
      <c r="I40" s="111"/>
      <c r="J40" s="111"/>
      <c r="K40" s="111"/>
      <c r="L40" s="111"/>
    </row>
    <row r="41" spans="1:12" ht="18.75">
      <c r="A41" s="110" t="s">
        <v>86</v>
      </c>
      <c r="B41" s="110"/>
      <c r="C41" s="110"/>
      <c r="D41" s="110"/>
      <c r="E41" s="110"/>
      <c r="F41" s="110"/>
      <c r="G41" s="110"/>
      <c r="H41" s="110"/>
      <c r="I41" s="111"/>
      <c r="J41" s="111"/>
      <c r="K41" s="111"/>
      <c r="L41" s="111"/>
    </row>
    <row r="42" spans="1:12" ht="18.75">
      <c r="A42" s="110" t="s">
        <v>87</v>
      </c>
      <c r="B42" s="110"/>
      <c r="C42" s="110"/>
      <c r="D42" s="110"/>
      <c r="E42" s="110"/>
      <c r="F42" s="110"/>
      <c r="G42" s="110"/>
      <c r="H42" s="110"/>
      <c r="I42" s="111"/>
      <c r="J42" s="111"/>
      <c r="K42" s="111"/>
      <c r="L42" s="111"/>
    </row>
    <row r="43" spans="1:12" ht="18.75">
      <c r="A43" s="110" t="s">
        <v>88</v>
      </c>
      <c r="B43" s="110"/>
      <c r="C43" s="110"/>
      <c r="D43" s="110"/>
      <c r="E43" s="110"/>
      <c r="F43" s="110"/>
      <c r="G43" s="110"/>
      <c r="H43" s="110"/>
      <c r="I43" s="111"/>
      <c r="J43" s="111"/>
      <c r="K43" s="111"/>
      <c r="L43" s="111"/>
    </row>
    <row r="44" spans="1:12" ht="18.75">
      <c r="A44" s="112" t="s">
        <v>89</v>
      </c>
      <c r="B44" s="112"/>
      <c r="C44" s="112"/>
      <c r="D44" s="112"/>
      <c r="E44" s="112"/>
      <c r="F44" s="112"/>
      <c r="G44" s="112"/>
      <c r="H44" s="112"/>
      <c r="I44" s="113">
        <f>I46+I47+I62</f>
        <v>253321.55000000002</v>
      </c>
      <c r="J44" s="113"/>
      <c r="K44" s="113"/>
      <c r="L44" s="113"/>
    </row>
    <row r="45" spans="1:12" ht="18.75">
      <c r="A45" s="110" t="s">
        <v>64</v>
      </c>
      <c r="B45" s="110"/>
      <c r="C45" s="110"/>
      <c r="D45" s="110"/>
      <c r="E45" s="110"/>
      <c r="F45" s="110"/>
      <c r="G45" s="110"/>
      <c r="H45" s="110"/>
      <c r="I45" s="111"/>
      <c r="J45" s="111"/>
      <c r="K45" s="111"/>
      <c r="L45" s="111"/>
    </row>
    <row r="46" spans="1:12" ht="18.75">
      <c r="A46" s="110" t="s">
        <v>90</v>
      </c>
      <c r="B46" s="110"/>
      <c r="C46" s="110"/>
      <c r="D46" s="110"/>
      <c r="E46" s="110"/>
      <c r="F46" s="110"/>
      <c r="G46" s="110"/>
      <c r="H46" s="110"/>
      <c r="I46" s="111">
        <v>2549.6999999999998</v>
      </c>
      <c r="J46" s="111"/>
      <c r="K46" s="111"/>
      <c r="L46" s="111"/>
    </row>
    <row r="47" spans="1:12" ht="21.75" customHeight="1">
      <c r="A47" s="110" t="s">
        <v>91</v>
      </c>
      <c r="B47" s="110"/>
      <c r="C47" s="110"/>
      <c r="D47" s="110"/>
      <c r="E47" s="110"/>
      <c r="F47" s="110"/>
      <c r="G47" s="110"/>
      <c r="H47" s="110"/>
      <c r="I47" s="111">
        <f>I49+I50+I51+I52+I53+I54+I55+I56+I57+I58+I59+I60+I61</f>
        <v>250771.85</v>
      </c>
      <c r="J47" s="111"/>
      <c r="K47" s="111"/>
      <c r="L47" s="111"/>
    </row>
    <row r="48" spans="1:12" ht="18.75">
      <c r="A48" s="110" t="s">
        <v>78</v>
      </c>
      <c r="B48" s="110"/>
      <c r="C48" s="110"/>
      <c r="D48" s="110"/>
      <c r="E48" s="110"/>
      <c r="F48" s="110"/>
      <c r="G48" s="110"/>
      <c r="H48" s="110"/>
      <c r="I48" s="111"/>
      <c r="J48" s="111"/>
      <c r="K48" s="111"/>
      <c r="L48" s="111"/>
    </row>
    <row r="49" spans="1:12" ht="18.75">
      <c r="A49" s="110" t="s">
        <v>92</v>
      </c>
      <c r="B49" s="110"/>
      <c r="C49" s="110"/>
      <c r="D49" s="110"/>
      <c r="E49" s="110"/>
      <c r="F49" s="110"/>
      <c r="G49" s="110"/>
      <c r="H49" s="110"/>
      <c r="I49" s="111"/>
      <c r="J49" s="111"/>
      <c r="K49" s="111"/>
      <c r="L49" s="111"/>
    </row>
    <row r="50" spans="1:12" ht="18.75">
      <c r="A50" s="110" t="s">
        <v>93</v>
      </c>
      <c r="B50" s="110"/>
      <c r="C50" s="110"/>
      <c r="D50" s="110"/>
      <c r="E50" s="110"/>
      <c r="F50" s="110"/>
      <c r="G50" s="110"/>
      <c r="H50" s="110"/>
      <c r="I50" s="111">
        <v>23095.35</v>
      </c>
      <c r="J50" s="111"/>
      <c r="K50" s="111"/>
      <c r="L50" s="111"/>
    </row>
    <row r="51" spans="1:12" ht="18.75">
      <c r="A51" s="110" t="s">
        <v>94</v>
      </c>
      <c r="B51" s="110"/>
      <c r="C51" s="110"/>
      <c r="D51" s="110"/>
      <c r="E51" s="110"/>
      <c r="F51" s="110"/>
      <c r="G51" s="110"/>
      <c r="H51" s="110"/>
      <c r="I51" s="111"/>
      <c r="J51" s="111"/>
      <c r="K51" s="111"/>
      <c r="L51" s="111"/>
    </row>
    <row r="52" spans="1:12" ht="18.75">
      <c r="A52" s="110" t="s">
        <v>95</v>
      </c>
      <c r="B52" s="110"/>
      <c r="C52" s="110"/>
      <c r="D52" s="110"/>
      <c r="E52" s="110"/>
      <c r="F52" s="110"/>
      <c r="G52" s="110"/>
      <c r="H52" s="110"/>
      <c r="I52" s="111">
        <v>125029.05</v>
      </c>
      <c r="J52" s="111"/>
      <c r="K52" s="111"/>
      <c r="L52" s="111"/>
    </row>
    <row r="53" spans="1:12" ht="18.75">
      <c r="A53" s="110" t="s">
        <v>96</v>
      </c>
      <c r="B53" s="110"/>
      <c r="C53" s="110"/>
      <c r="D53" s="110"/>
      <c r="E53" s="110"/>
      <c r="F53" s="110"/>
      <c r="G53" s="110"/>
      <c r="H53" s="110"/>
      <c r="I53" s="111">
        <v>60409.41</v>
      </c>
      <c r="J53" s="111"/>
      <c r="K53" s="111"/>
      <c r="L53" s="111"/>
    </row>
    <row r="54" spans="1:12" ht="18.75">
      <c r="A54" s="110" t="s">
        <v>97</v>
      </c>
      <c r="B54" s="110"/>
      <c r="C54" s="110"/>
      <c r="D54" s="110"/>
      <c r="E54" s="110"/>
      <c r="F54" s="110"/>
      <c r="G54" s="110"/>
      <c r="H54" s="110"/>
      <c r="I54" s="111">
        <v>39887.160000000003</v>
      </c>
      <c r="J54" s="111"/>
      <c r="K54" s="111"/>
      <c r="L54" s="111"/>
    </row>
    <row r="55" spans="1:12" ht="18.75">
      <c r="A55" s="110" t="s">
        <v>98</v>
      </c>
      <c r="B55" s="110"/>
      <c r="C55" s="110"/>
      <c r="D55" s="110"/>
      <c r="E55" s="110"/>
      <c r="F55" s="110"/>
      <c r="G55" s="110"/>
      <c r="H55" s="110"/>
      <c r="I55" s="111">
        <v>2350.88</v>
      </c>
      <c r="J55" s="111"/>
      <c r="K55" s="111"/>
      <c r="L55" s="111"/>
    </row>
    <row r="56" spans="1:12" ht="18.75">
      <c r="A56" s="110" t="s">
        <v>99</v>
      </c>
      <c r="B56" s="110"/>
      <c r="C56" s="110"/>
      <c r="D56" s="110"/>
      <c r="E56" s="110"/>
      <c r="F56" s="110"/>
      <c r="G56" s="110"/>
      <c r="H56" s="110"/>
      <c r="I56" s="111"/>
      <c r="J56" s="111"/>
      <c r="K56" s="111"/>
      <c r="L56" s="111"/>
    </row>
    <row r="57" spans="1:12" ht="18.75">
      <c r="A57" s="110" t="s">
        <v>100</v>
      </c>
      <c r="B57" s="110"/>
      <c r="C57" s="110"/>
      <c r="D57" s="110"/>
      <c r="E57" s="110"/>
      <c r="F57" s="110"/>
      <c r="G57" s="110"/>
      <c r="H57" s="110"/>
      <c r="I57" s="111"/>
      <c r="J57" s="111"/>
      <c r="K57" s="111"/>
      <c r="L57" s="111"/>
    </row>
    <row r="58" spans="1:12" ht="18.75">
      <c r="A58" s="110" t="s">
        <v>101</v>
      </c>
      <c r="B58" s="110"/>
      <c r="C58" s="110"/>
      <c r="D58" s="110"/>
      <c r="E58" s="110"/>
      <c r="F58" s="110"/>
      <c r="G58" s="110"/>
      <c r="H58" s="110"/>
      <c r="I58" s="111"/>
      <c r="J58" s="111"/>
      <c r="K58" s="111"/>
      <c r="L58" s="111"/>
    </row>
    <row r="59" spans="1:12" ht="18.75">
      <c r="A59" s="110" t="s">
        <v>102</v>
      </c>
      <c r="B59" s="110"/>
      <c r="C59" s="110"/>
      <c r="D59" s="110"/>
      <c r="E59" s="110"/>
      <c r="F59" s="110"/>
      <c r="G59" s="110"/>
      <c r="H59" s="110"/>
      <c r="I59" s="111"/>
      <c r="J59" s="111"/>
      <c r="K59" s="111"/>
      <c r="L59" s="111"/>
    </row>
    <row r="60" spans="1:12" ht="18.75">
      <c r="A60" s="110" t="s">
        <v>103</v>
      </c>
      <c r="B60" s="110"/>
      <c r="C60" s="110"/>
      <c r="D60" s="110"/>
      <c r="E60" s="110"/>
      <c r="F60" s="110"/>
      <c r="G60" s="110"/>
      <c r="H60" s="110"/>
      <c r="I60" s="111"/>
      <c r="J60" s="111"/>
      <c r="K60" s="111"/>
      <c r="L60" s="111"/>
    </row>
    <row r="61" spans="1:12" ht="18.75">
      <c r="A61" s="110" t="s">
        <v>104</v>
      </c>
      <c r="B61" s="110"/>
      <c r="C61" s="110"/>
      <c r="D61" s="110"/>
      <c r="E61" s="110"/>
      <c r="F61" s="110"/>
      <c r="G61" s="110"/>
      <c r="H61" s="110"/>
      <c r="I61" s="111"/>
      <c r="J61" s="111"/>
      <c r="K61" s="111"/>
      <c r="L61" s="111"/>
    </row>
    <row r="62" spans="1:12" ht="37.5" customHeight="1">
      <c r="A62" s="110" t="s">
        <v>105</v>
      </c>
      <c r="B62" s="110"/>
      <c r="C62" s="110"/>
      <c r="D62" s="110"/>
      <c r="E62" s="110"/>
      <c r="F62" s="110"/>
      <c r="G62" s="110"/>
      <c r="H62" s="110"/>
      <c r="I62" s="111">
        <f>I64+I65+I66+I67+I68+I69+I70+I71+I72+I73+I74+I75+I76</f>
        <v>0</v>
      </c>
      <c r="J62" s="111"/>
      <c r="K62" s="111"/>
      <c r="L62" s="111"/>
    </row>
    <row r="63" spans="1:12" ht="18.75">
      <c r="A63" s="110" t="s">
        <v>78</v>
      </c>
      <c r="B63" s="110"/>
      <c r="C63" s="110"/>
      <c r="D63" s="110"/>
      <c r="E63" s="110"/>
      <c r="F63" s="110"/>
      <c r="G63" s="110"/>
      <c r="H63" s="110"/>
      <c r="I63" s="111"/>
      <c r="J63" s="111"/>
      <c r="K63" s="111"/>
      <c r="L63" s="111"/>
    </row>
    <row r="64" spans="1:12" ht="18.75">
      <c r="A64" s="110" t="s">
        <v>106</v>
      </c>
      <c r="B64" s="110"/>
      <c r="C64" s="110"/>
      <c r="D64" s="110"/>
      <c r="E64" s="110"/>
      <c r="F64" s="110"/>
      <c r="G64" s="110"/>
      <c r="H64" s="110"/>
      <c r="I64" s="111"/>
      <c r="J64" s="111"/>
      <c r="K64" s="111"/>
      <c r="L64" s="111"/>
    </row>
    <row r="65" spans="1:12" ht="18.75">
      <c r="A65" s="110" t="s">
        <v>107</v>
      </c>
      <c r="B65" s="110"/>
      <c r="C65" s="110"/>
      <c r="D65" s="110"/>
      <c r="E65" s="110"/>
      <c r="F65" s="110"/>
      <c r="G65" s="110"/>
      <c r="H65" s="110"/>
      <c r="I65" s="111"/>
      <c r="J65" s="111"/>
      <c r="K65" s="111"/>
      <c r="L65" s="111"/>
    </row>
    <row r="66" spans="1:12" ht="18.75">
      <c r="A66" s="110" t="s">
        <v>108</v>
      </c>
      <c r="B66" s="110"/>
      <c r="C66" s="110"/>
      <c r="D66" s="110"/>
      <c r="E66" s="110"/>
      <c r="F66" s="110"/>
      <c r="G66" s="110"/>
      <c r="H66" s="110"/>
      <c r="I66" s="111"/>
      <c r="J66" s="111"/>
      <c r="K66" s="111"/>
      <c r="L66" s="111"/>
    </row>
    <row r="67" spans="1:12" ht="18.75">
      <c r="A67" s="110" t="s">
        <v>109</v>
      </c>
      <c r="B67" s="110"/>
      <c r="C67" s="110"/>
      <c r="D67" s="110"/>
      <c r="E67" s="110"/>
      <c r="F67" s="110"/>
      <c r="G67" s="110"/>
      <c r="H67" s="110"/>
      <c r="I67" s="111"/>
      <c r="J67" s="111"/>
      <c r="K67" s="111"/>
      <c r="L67" s="111"/>
    </row>
    <row r="68" spans="1:12" ht="18.75">
      <c r="A68" s="110" t="s">
        <v>110</v>
      </c>
      <c r="B68" s="110"/>
      <c r="C68" s="110"/>
      <c r="D68" s="110"/>
      <c r="E68" s="110"/>
      <c r="F68" s="110"/>
      <c r="G68" s="110"/>
      <c r="H68" s="110"/>
      <c r="I68" s="111"/>
      <c r="J68" s="111"/>
      <c r="K68" s="111"/>
      <c r="L68" s="111"/>
    </row>
    <row r="69" spans="1:12" ht="18.75">
      <c r="A69" s="110" t="s">
        <v>111</v>
      </c>
      <c r="B69" s="110"/>
      <c r="C69" s="110"/>
      <c r="D69" s="110"/>
      <c r="E69" s="110"/>
      <c r="F69" s="110"/>
      <c r="G69" s="110"/>
      <c r="H69" s="110"/>
      <c r="I69" s="111"/>
      <c r="J69" s="111"/>
      <c r="K69" s="111"/>
      <c r="L69" s="111"/>
    </row>
    <row r="70" spans="1:12" ht="18.75">
      <c r="A70" s="110" t="s">
        <v>112</v>
      </c>
      <c r="B70" s="110"/>
      <c r="C70" s="110"/>
      <c r="D70" s="110"/>
      <c r="E70" s="110"/>
      <c r="F70" s="110"/>
      <c r="G70" s="110"/>
      <c r="H70" s="110"/>
      <c r="I70" s="111"/>
      <c r="J70" s="111"/>
      <c r="K70" s="111"/>
      <c r="L70" s="111"/>
    </row>
    <row r="71" spans="1:12" ht="18.75">
      <c r="A71" s="110" t="s">
        <v>113</v>
      </c>
      <c r="B71" s="110"/>
      <c r="C71" s="110"/>
      <c r="D71" s="110"/>
      <c r="E71" s="110"/>
      <c r="F71" s="110"/>
      <c r="G71" s="110"/>
      <c r="H71" s="110"/>
      <c r="I71" s="111"/>
      <c r="J71" s="111"/>
      <c r="K71" s="111"/>
      <c r="L71" s="111"/>
    </row>
    <row r="72" spans="1:12" ht="18.75">
      <c r="A72" s="110" t="s">
        <v>114</v>
      </c>
      <c r="B72" s="110"/>
      <c r="C72" s="110"/>
      <c r="D72" s="110"/>
      <c r="E72" s="110"/>
      <c r="F72" s="110"/>
      <c r="G72" s="110"/>
      <c r="H72" s="110"/>
      <c r="I72" s="111"/>
      <c r="J72" s="111"/>
      <c r="K72" s="111"/>
      <c r="L72" s="111"/>
    </row>
    <row r="73" spans="1:12" ht="18.75">
      <c r="A73" s="110" t="s">
        <v>115</v>
      </c>
      <c r="B73" s="110"/>
      <c r="C73" s="110"/>
      <c r="D73" s="110"/>
      <c r="E73" s="110"/>
      <c r="F73" s="110"/>
      <c r="G73" s="110"/>
      <c r="H73" s="110"/>
      <c r="I73" s="111"/>
      <c r="J73" s="111"/>
      <c r="K73" s="111"/>
      <c r="L73" s="111"/>
    </row>
    <row r="74" spans="1:12" ht="18.75">
      <c r="A74" s="110" t="s">
        <v>116</v>
      </c>
      <c r="B74" s="110"/>
      <c r="C74" s="110"/>
      <c r="D74" s="110"/>
      <c r="E74" s="110"/>
      <c r="F74" s="110"/>
      <c r="G74" s="110"/>
      <c r="H74" s="110"/>
      <c r="I74" s="111"/>
      <c r="J74" s="111"/>
      <c r="K74" s="111"/>
      <c r="L74" s="111"/>
    </row>
    <row r="75" spans="1:12" ht="18.75">
      <c r="A75" s="110" t="s">
        <v>117</v>
      </c>
      <c r="B75" s="110"/>
      <c r="C75" s="110"/>
      <c r="D75" s="110"/>
      <c r="E75" s="110"/>
      <c r="F75" s="110"/>
      <c r="G75" s="110"/>
      <c r="H75" s="110"/>
      <c r="I75" s="111"/>
      <c r="J75" s="111"/>
      <c r="K75" s="111"/>
      <c r="L75" s="111"/>
    </row>
    <row r="76" spans="1:12" ht="18.75">
      <c r="A76" s="110" t="s">
        <v>118</v>
      </c>
      <c r="B76" s="110"/>
      <c r="C76" s="110"/>
      <c r="D76" s="110"/>
      <c r="E76" s="110"/>
      <c r="F76" s="110"/>
      <c r="G76" s="110"/>
      <c r="H76" s="110"/>
      <c r="I76" s="111"/>
      <c r="J76" s="111"/>
      <c r="K76" s="111"/>
      <c r="L76" s="111"/>
    </row>
  </sheetData>
  <mergeCells count="145">
    <mergeCell ref="A2:L2"/>
    <mergeCell ref="A4:H5"/>
    <mergeCell ref="I4:L5"/>
    <mergeCell ref="A6:H6"/>
    <mergeCell ref="I6:L6"/>
    <mergeCell ref="A10:H10"/>
    <mergeCell ref="I10:L10"/>
    <mergeCell ref="A11:H11"/>
    <mergeCell ref="I11:L11"/>
    <mergeCell ref="A12:H12"/>
    <mergeCell ref="I12:L12"/>
    <mergeCell ref="A7:H7"/>
    <mergeCell ref="I7:L7"/>
    <mergeCell ref="A8:H8"/>
    <mergeCell ref="I8:L8"/>
    <mergeCell ref="A9:H9"/>
    <mergeCell ref="I9:L9"/>
    <mergeCell ref="A16:H16"/>
    <mergeCell ref="I16:L16"/>
    <mergeCell ref="A17:H17"/>
    <mergeCell ref="I17:L17"/>
    <mergeCell ref="A18:H18"/>
    <mergeCell ref="I18:L18"/>
    <mergeCell ref="A13:H13"/>
    <mergeCell ref="I13:L13"/>
    <mergeCell ref="A14:H14"/>
    <mergeCell ref="I14:L14"/>
    <mergeCell ref="A15:H15"/>
    <mergeCell ref="I15:L15"/>
    <mergeCell ref="A22:H22"/>
    <mergeCell ref="I22:L22"/>
    <mergeCell ref="A23:H23"/>
    <mergeCell ref="I23:L23"/>
    <mergeCell ref="A24:H24"/>
    <mergeCell ref="I24:L24"/>
    <mergeCell ref="A19:H19"/>
    <mergeCell ref="I19:L19"/>
    <mergeCell ref="A20:H20"/>
    <mergeCell ref="I20:L20"/>
    <mergeCell ref="A21:H21"/>
    <mergeCell ref="I21:L21"/>
    <mergeCell ref="A28:H28"/>
    <mergeCell ref="I28:L28"/>
    <mergeCell ref="A29:H29"/>
    <mergeCell ref="I29:L29"/>
    <mergeCell ref="A30:H30"/>
    <mergeCell ref="I30:L30"/>
    <mergeCell ref="A25:H25"/>
    <mergeCell ref="I25:L25"/>
    <mergeCell ref="A26:H26"/>
    <mergeCell ref="I26:L26"/>
    <mergeCell ref="A27:H27"/>
    <mergeCell ref="I27:L27"/>
    <mergeCell ref="A34:H34"/>
    <mergeCell ref="I34:L34"/>
    <mergeCell ref="A35:H35"/>
    <mergeCell ref="I35:L35"/>
    <mergeCell ref="A36:H36"/>
    <mergeCell ref="I36:L36"/>
    <mergeCell ref="A31:H31"/>
    <mergeCell ref="I31:L31"/>
    <mergeCell ref="A32:H32"/>
    <mergeCell ref="I32:L32"/>
    <mergeCell ref="A33:H33"/>
    <mergeCell ref="I33:L33"/>
    <mergeCell ref="A40:H40"/>
    <mergeCell ref="I40:L40"/>
    <mergeCell ref="A41:H41"/>
    <mergeCell ref="I41:L41"/>
    <mergeCell ref="A42:H42"/>
    <mergeCell ref="I42:L42"/>
    <mergeCell ref="A37:H37"/>
    <mergeCell ref="I37:L37"/>
    <mergeCell ref="A38:H38"/>
    <mergeCell ref="I38:L38"/>
    <mergeCell ref="A39:H39"/>
    <mergeCell ref="I39:L39"/>
    <mergeCell ref="A46:H46"/>
    <mergeCell ref="I46:L46"/>
    <mergeCell ref="A47:H47"/>
    <mergeCell ref="I47:L47"/>
    <mergeCell ref="A48:H48"/>
    <mergeCell ref="I48:L48"/>
    <mergeCell ref="A43:H43"/>
    <mergeCell ref="I43:L43"/>
    <mergeCell ref="A44:H44"/>
    <mergeCell ref="I44:L44"/>
    <mergeCell ref="A45:H45"/>
    <mergeCell ref="I45:L45"/>
    <mergeCell ref="A52:H52"/>
    <mergeCell ref="I52:L52"/>
    <mergeCell ref="A53:H53"/>
    <mergeCell ref="I53:L53"/>
    <mergeCell ref="A54:H54"/>
    <mergeCell ref="I54:L54"/>
    <mergeCell ref="A49:H49"/>
    <mergeCell ref="I49:L49"/>
    <mergeCell ref="A50:H50"/>
    <mergeCell ref="I50:L50"/>
    <mergeCell ref="A51:H51"/>
    <mergeCell ref="I51:L51"/>
    <mergeCell ref="A58:H58"/>
    <mergeCell ref="I58:L58"/>
    <mergeCell ref="A59:H59"/>
    <mergeCell ref="I59:L59"/>
    <mergeCell ref="A60:H60"/>
    <mergeCell ref="I60:L60"/>
    <mergeCell ref="A55:H55"/>
    <mergeCell ref="I55:L55"/>
    <mergeCell ref="A56:H56"/>
    <mergeCell ref="I56:L56"/>
    <mergeCell ref="A57:H57"/>
    <mergeCell ref="I57:L57"/>
    <mergeCell ref="A69:H69"/>
    <mergeCell ref="I69:L69"/>
    <mergeCell ref="A64:H64"/>
    <mergeCell ref="I64:L64"/>
    <mergeCell ref="A65:H65"/>
    <mergeCell ref="I65:L65"/>
    <mergeCell ref="A66:H66"/>
    <mergeCell ref="I66:L66"/>
    <mergeCell ref="A61:H61"/>
    <mergeCell ref="I61:L61"/>
    <mergeCell ref="A62:H62"/>
    <mergeCell ref="I62:L62"/>
    <mergeCell ref="A63:H63"/>
    <mergeCell ref="I63:L63"/>
    <mergeCell ref="A67:H67"/>
    <mergeCell ref="I67:L67"/>
    <mergeCell ref="A68:H68"/>
    <mergeCell ref="I68:L68"/>
    <mergeCell ref="A76:H76"/>
    <mergeCell ref="I76:L76"/>
    <mergeCell ref="A73:H73"/>
    <mergeCell ref="I73:L73"/>
    <mergeCell ref="A74:H74"/>
    <mergeCell ref="I74:L74"/>
    <mergeCell ref="A75:H75"/>
    <mergeCell ref="I75:L75"/>
    <mergeCell ref="A70:H70"/>
    <mergeCell ref="I70:L70"/>
    <mergeCell ref="A71:H71"/>
    <mergeCell ref="I71:L71"/>
    <mergeCell ref="A72:H72"/>
    <mergeCell ref="I72:L72"/>
  </mergeCells>
  <pageMargins left="0.51181102362204722" right="0.51181102362204722" top="0.55118110236220474" bottom="0.55118110236220474" header="0" footer="0"/>
  <pageSetup paperSize="9" scale="68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view="pageBreakPreview" zoomScale="65" zoomScaleNormal="76" zoomScaleSheetLayoutView="65" workbookViewId="0">
      <selection activeCell="G42" sqref="G42"/>
    </sheetView>
  </sheetViews>
  <sheetFormatPr defaultColWidth="9.140625" defaultRowHeight="15"/>
  <cols>
    <col min="1" max="1" width="44.28515625" style="1" customWidth="1"/>
    <col min="2" max="2" width="8" style="1" customWidth="1"/>
    <col min="3" max="3" width="10.42578125" style="1" customWidth="1"/>
    <col min="4" max="4" width="0.140625" style="1" customWidth="1"/>
    <col min="5" max="5" width="17.5703125" style="1" customWidth="1"/>
    <col min="6" max="6" width="17.140625" style="1" customWidth="1"/>
    <col min="7" max="7" width="17.28515625" style="1" customWidth="1"/>
    <col min="8" max="8" width="14.42578125" style="1" customWidth="1"/>
    <col min="9" max="10" width="16.5703125" style="1" customWidth="1"/>
    <col min="11" max="11" width="16" style="1" customWidth="1"/>
    <col min="12" max="12" width="13.7109375" style="1" customWidth="1"/>
    <col min="13" max="13" width="15.28515625" style="1" customWidth="1"/>
    <col min="14" max="14" width="16.140625" style="1" customWidth="1"/>
    <col min="15" max="15" width="17" style="1" customWidth="1"/>
    <col min="16" max="16" width="14.42578125" style="1" customWidth="1"/>
    <col min="17" max="17" width="9.140625" style="1"/>
    <col min="18" max="18" width="13.28515625" style="1" bestFit="1" customWidth="1"/>
    <col min="19" max="16384" width="9.140625" style="1"/>
  </cols>
  <sheetData>
    <row r="1" spans="1:18" ht="22.5" customHeight="1">
      <c r="A1" s="3" t="s">
        <v>188</v>
      </c>
      <c r="O1" s="1" t="s">
        <v>121</v>
      </c>
    </row>
    <row r="2" spans="1:18" ht="19.5" customHeight="1">
      <c r="A2" s="3" t="s">
        <v>245</v>
      </c>
      <c r="B2" s="3"/>
      <c r="C2" s="3"/>
      <c r="D2" s="3"/>
      <c r="E2" s="3"/>
      <c r="F2" s="3"/>
    </row>
    <row r="3" spans="1:18" ht="13.5" customHeight="1">
      <c r="A3" s="3"/>
      <c r="B3" s="3"/>
      <c r="C3" s="3"/>
      <c r="D3" s="3"/>
      <c r="E3" s="3"/>
      <c r="F3" s="3"/>
    </row>
    <row r="4" spans="1:18" ht="54.75" customHeight="1">
      <c r="A4" s="124" t="s">
        <v>0</v>
      </c>
      <c r="B4" s="124" t="s">
        <v>9</v>
      </c>
      <c r="C4" s="124" t="s">
        <v>1</v>
      </c>
      <c r="D4" s="124" t="s">
        <v>14</v>
      </c>
      <c r="E4" s="121">
        <v>2018</v>
      </c>
      <c r="F4" s="122"/>
      <c r="G4" s="122"/>
      <c r="H4" s="123"/>
      <c r="I4" s="118" t="s">
        <v>191</v>
      </c>
      <c r="J4" s="119"/>
      <c r="K4" s="119"/>
      <c r="L4" s="120"/>
      <c r="M4" s="118" t="s">
        <v>192</v>
      </c>
      <c r="N4" s="119"/>
      <c r="O4" s="119"/>
      <c r="P4" s="120"/>
    </row>
    <row r="5" spans="1:18" ht="167.25" customHeight="1">
      <c r="A5" s="125"/>
      <c r="B5" s="125"/>
      <c r="C5" s="125"/>
      <c r="D5" s="125"/>
      <c r="E5" s="65" t="s">
        <v>2</v>
      </c>
      <c r="F5" s="65" t="s">
        <v>3</v>
      </c>
      <c r="G5" s="65" t="s">
        <v>13</v>
      </c>
      <c r="H5" s="65" t="s">
        <v>4</v>
      </c>
      <c r="I5" s="65" t="s">
        <v>2</v>
      </c>
      <c r="J5" s="65" t="s">
        <v>3</v>
      </c>
      <c r="K5" s="65" t="s">
        <v>13</v>
      </c>
      <c r="L5" s="65" t="s">
        <v>4</v>
      </c>
      <c r="M5" s="65" t="s">
        <v>2</v>
      </c>
      <c r="N5" s="65" t="s">
        <v>3</v>
      </c>
      <c r="O5" s="65" t="s">
        <v>13</v>
      </c>
      <c r="P5" s="65" t="s">
        <v>4</v>
      </c>
    </row>
    <row r="6" spans="1:18" ht="22.5" customHeight="1">
      <c r="A6" s="70" t="s">
        <v>133</v>
      </c>
      <c r="B6" s="71">
        <v>100</v>
      </c>
      <c r="C6" s="72"/>
      <c r="D6" s="72"/>
      <c r="E6" s="73">
        <f t="shared" ref="E6:E44" si="0">F6+G6+H6</f>
        <v>70423458.159999996</v>
      </c>
      <c r="F6" s="88">
        <f>F7+F8+F9+F10+F11+F12</f>
        <v>68546778.060000002</v>
      </c>
      <c r="G6" s="88">
        <f t="shared" ref="G6:P6" si="1">G7+G8+G9+G10+G11+G12</f>
        <v>1854228</v>
      </c>
      <c r="H6" s="88">
        <f t="shared" si="1"/>
        <v>22452.100000000002</v>
      </c>
      <c r="I6" s="88">
        <f t="shared" si="1"/>
        <v>33502547.059999999</v>
      </c>
      <c r="J6" s="88">
        <f t="shared" si="1"/>
        <v>33482547.059999999</v>
      </c>
      <c r="K6" s="88">
        <f t="shared" si="1"/>
        <v>0</v>
      </c>
      <c r="L6" s="88">
        <f t="shared" si="1"/>
        <v>20000</v>
      </c>
      <c r="M6" s="88">
        <f t="shared" si="1"/>
        <v>33502547.059999999</v>
      </c>
      <c r="N6" s="88">
        <f t="shared" si="1"/>
        <v>33482547.059999999</v>
      </c>
      <c r="O6" s="88">
        <f t="shared" si="1"/>
        <v>0</v>
      </c>
      <c r="P6" s="88">
        <f t="shared" si="1"/>
        <v>20000</v>
      </c>
      <c r="R6" s="68"/>
    </row>
    <row r="7" spans="1:18" ht="26.25" customHeight="1">
      <c r="A7" s="74" t="s">
        <v>134</v>
      </c>
      <c r="B7" s="71">
        <v>110</v>
      </c>
      <c r="C7" s="72"/>
      <c r="D7" s="72"/>
      <c r="E7" s="73">
        <f t="shared" si="0"/>
        <v>0</v>
      </c>
      <c r="F7" s="75"/>
      <c r="G7" s="75"/>
      <c r="H7" s="75"/>
      <c r="I7" s="88">
        <f t="shared" ref="I7:I44" si="2">J7+K7+L7</f>
        <v>0</v>
      </c>
      <c r="J7" s="75"/>
      <c r="K7" s="75"/>
      <c r="L7" s="75"/>
      <c r="M7" s="88">
        <f t="shared" ref="M7:M44" si="3">N7+O7+P7</f>
        <v>0</v>
      </c>
      <c r="N7" s="75"/>
      <c r="O7" s="75"/>
      <c r="P7" s="75"/>
    </row>
    <row r="8" spans="1:18" ht="24.75" customHeight="1">
      <c r="A8" s="74" t="s">
        <v>135</v>
      </c>
      <c r="B8" s="71">
        <v>120</v>
      </c>
      <c r="C8" s="72"/>
      <c r="D8" s="72"/>
      <c r="E8" s="73">
        <f t="shared" si="0"/>
        <v>68569230.159999996</v>
      </c>
      <c r="F8" s="75">
        <f>F14-F43-F13+F44</f>
        <v>68546778.060000002</v>
      </c>
      <c r="G8" s="75"/>
      <c r="H8" s="75">
        <f>H14-H43+H44</f>
        <v>22452.100000000002</v>
      </c>
      <c r="I8" s="88">
        <f t="shared" si="2"/>
        <v>33502547.059999999</v>
      </c>
      <c r="J8" s="75">
        <f>J14-J43+J44</f>
        <v>33482547.059999999</v>
      </c>
      <c r="K8" s="75"/>
      <c r="L8" s="75">
        <f>L14-L43+L44</f>
        <v>20000</v>
      </c>
      <c r="M8" s="88">
        <f t="shared" si="3"/>
        <v>33502547.059999999</v>
      </c>
      <c r="N8" s="75">
        <f>N14-N43+N44</f>
        <v>33482547.059999999</v>
      </c>
      <c r="O8" s="75"/>
      <c r="P8" s="75">
        <f>P14-P43+P44</f>
        <v>20000</v>
      </c>
    </row>
    <row r="9" spans="1:18" ht="39" customHeight="1">
      <c r="A9" s="74" t="s">
        <v>136</v>
      </c>
      <c r="B9" s="71">
        <v>130</v>
      </c>
      <c r="C9" s="72"/>
      <c r="D9" s="72"/>
      <c r="E9" s="73">
        <f t="shared" si="0"/>
        <v>0</v>
      </c>
      <c r="F9" s="75"/>
      <c r="G9" s="75"/>
      <c r="H9" s="75"/>
      <c r="I9" s="88">
        <f t="shared" si="2"/>
        <v>0</v>
      </c>
      <c r="J9" s="75"/>
      <c r="K9" s="75"/>
      <c r="L9" s="75"/>
      <c r="M9" s="88">
        <f t="shared" si="3"/>
        <v>0</v>
      </c>
      <c r="N9" s="75"/>
      <c r="O9" s="75"/>
      <c r="P9" s="75"/>
    </row>
    <row r="10" spans="1:18" ht="30" customHeight="1">
      <c r="A10" s="74" t="s">
        <v>137</v>
      </c>
      <c r="B10" s="71">
        <v>150</v>
      </c>
      <c r="C10" s="72"/>
      <c r="D10" s="72"/>
      <c r="E10" s="73">
        <f t="shared" si="0"/>
        <v>1854228</v>
      </c>
      <c r="F10" s="75"/>
      <c r="G10" s="75">
        <f>G14</f>
        <v>1854228</v>
      </c>
      <c r="H10" s="75"/>
      <c r="I10" s="88">
        <f t="shared" si="2"/>
        <v>0</v>
      </c>
      <c r="J10" s="75"/>
      <c r="K10" s="75"/>
      <c r="L10" s="75"/>
      <c r="M10" s="88">
        <f t="shared" si="3"/>
        <v>0</v>
      </c>
      <c r="N10" s="75"/>
      <c r="O10" s="75"/>
      <c r="P10" s="75"/>
    </row>
    <row r="11" spans="1:18" ht="24" customHeight="1">
      <c r="A11" s="74" t="s">
        <v>138</v>
      </c>
      <c r="B11" s="71">
        <v>160</v>
      </c>
      <c r="C11" s="72"/>
      <c r="D11" s="72"/>
      <c r="E11" s="73">
        <f t="shared" si="0"/>
        <v>0</v>
      </c>
      <c r="F11" s="75"/>
      <c r="G11" s="75"/>
      <c r="H11" s="75"/>
      <c r="I11" s="88">
        <f t="shared" si="2"/>
        <v>0</v>
      </c>
      <c r="J11" s="75"/>
      <c r="K11" s="75"/>
      <c r="L11" s="75"/>
      <c r="M11" s="88">
        <f t="shared" si="3"/>
        <v>0</v>
      </c>
      <c r="N11" s="75"/>
      <c r="O11" s="75"/>
      <c r="P11" s="75"/>
      <c r="R11" s="68">
        <f>F8-68546778.06</f>
        <v>0</v>
      </c>
    </row>
    <row r="12" spans="1:18" ht="24" customHeight="1">
      <c r="A12" s="74" t="s">
        <v>139</v>
      </c>
      <c r="B12" s="71">
        <v>180</v>
      </c>
      <c r="C12" s="72"/>
      <c r="D12" s="72"/>
      <c r="E12" s="73">
        <f t="shared" ref="E12" si="4">F12+G12+H12</f>
        <v>0</v>
      </c>
      <c r="F12" s="75"/>
      <c r="G12" s="75"/>
      <c r="H12" s="75"/>
      <c r="I12" s="88"/>
      <c r="J12" s="75"/>
      <c r="K12" s="75"/>
      <c r="L12" s="75"/>
      <c r="M12" s="88"/>
      <c r="N12" s="75"/>
      <c r="O12" s="75"/>
      <c r="P12" s="75"/>
    </row>
    <row r="13" spans="1:18" ht="22.5" customHeight="1">
      <c r="A13" s="74" t="s">
        <v>241</v>
      </c>
      <c r="B13" s="71"/>
      <c r="C13" s="72"/>
      <c r="D13" s="72"/>
      <c r="E13" s="73">
        <f t="shared" si="0"/>
        <v>-5500000</v>
      </c>
      <c r="F13" s="75">
        <v>-5500000</v>
      </c>
      <c r="G13" s="75"/>
      <c r="H13" s="75"/>
      <c r="I13" s="88">
        <f t="shared" si="2"/>
        <v>0</v>
      </c>
      <c r="J13" s="75"/>
      <c r="K13" s="75"/>
      <c r="L13" s="75"/>
      <c r="M13" s="88">
        <f t="shared" si="3"/>
        <v>0</v>
      </c>
      <c r="N13" s="75"/>
      <c r="O13" s="75"/>
      <c r="P13" s="75"/>
    </row>
    <row r="14" spans="1:18" ht="22.5" customHeight="1">
      <c r="A14" s="76" t="s">
        <v>5</v>
      </c>
      <c r="B14" s="77">
        <v>200</v>
      </c>
      <c r="C14" s="78"/>
      <c r="D14" s="78"/>
      <c r="E14" s="73">
        <f t="shared" si="0"/>
        <v>76606528.260000005</v>
      </c>
      <c r="F14" s="88">
        <f>F15+F28+F32+F38+F36</f>
        <v>74699597.540000007</v>
      </c>
      <c r="G14" s="88">
        <f>G15+G28+G32+G38+G36</f>
        <v>1854228</v>
      </c>
      <c r="H14" s="88">
        <f>H15+H28+H32+H38+H36</f>
        <v>52702.720000000001</v>
      </c>
      <c r="I14" s="88">
        <f t="shared" si="2"/>
        <v>33502547.059999999</v>
      </c>
      <c r="J14" s="88">
        <f>J15+J28+J32+J38+J36</f>
        <v>33482547.059999999</v>
      </c>
      <c r="K14" s="88">
        <f>K15+K28+K32+K38+K36</f>
        <v>0</v>
      </c>
      <c r="L14" s="88">
        <f>L15+L28+L32+L38+L36</f>
        <v>20000</v>
      </c>
      <c r="M14" s="88">
        <f t="shared" si="3"/>
        <v>33502547.059999999</v>
      </c>
      <c r="N14" s="88">
        <f>N15+N28+N32+N38+N36</f>
        <v>33482547.059999999</v>
      </c>
      <c r="O14" s="88">
        <f>O15+O28+O32+O38+O36</f>
        <v>0</v>
      </c>
      <c r="P14" s="88">
        <f>P15+P28+P32+P38+P36</f>
        <v>20000</v>
      </c>
    </row>
    <row r="15" spans="1:18" ht="29.25" customHeight="1">
      <c r="A15" s="79" t="s">
        <v>6</v>
      </c>
      <c r="B15" s="77">
        <v>210</v>
      </c>
      <c r="C15" s="80"/>
      <c r="D15" s="80"/>
      <c r="E15" s="73">
        <f t="shared" si="0"/>
        <v>59249981.560000002</v>
      </c>
      <c r="F15" s="87">
        <f>F16</f>
        <v>59149981.560000002</v>
      </c>
      <c r="G15" s="87">
        <f t="shared" ref="G15:P15" si="5">G16</f>
        <v>100000</v>
      </c>
      <c r="H15" s="87">
        <f t="shared" si="5"/>
        <v>0</v>
      </c>
      <c r="I15" s="88">
        <f t="shared" si="2"/>
        <v>30930375.059999999</v>
      </c>
      <c r="J15" s="87">
        <f t="shared" si="5"/>
        <v>30930375.059999999</v>
      </c>
      <c r="K15" s="87">
        <f t="shared" si="5"/>
        <v>0</v>
      </c>
      <c r="L15" s="87">
        <f t="shared" si="5"/>
        <v>0</v>
      </c>
      <c r="M15" s="88">
        <f t="shared" si="3"/>
        <v>30930375.059999999</v>
      </c>
      <c r="N15" s="87">
        <f t="shared" si="5"/>
        <v>30930375.059999999</v>
      </c>
      <c r="O15" s="87">
        <f t="shared" si="5"/>
        <v>0</v>
      </c>
      <c r="P15" s="87">
        <f t="shared" si="5"/>
        <v>0</v>
      </c>
    </row>
    <row r="16" spans="1:18" ht="38.25" customHeight="1">
      <c r="A16" s="79" t="s">
        <v>7</v>
      </c>
      <c r="B16" s="115">
        <v>211</v>
      </c>
      <c r="C16" s="80"/>
      <c r="D16" s="80"/>
      <c r="E16" s="73">
        <f t="shared" si="0"/>
        <v>59249981.560000002</v>
      </c>
      <c r="F16" s="87">
        <f>F17+F22</f>
        <v>59149981.560000002</v>
      </c>
      <c r="G16" s="87">
        <f>G17+G22</f>
        <v>100000</v>
      </c>
      <c r="H16" s="87">
        <f>H17+H22</f>
        <v>0</v>
      </c>
      <c r="I16" s="88">
        <f t="shared" si="2"/>
        <v>30930375.059999999</v>
      </c>
      <c r="J16" s="87">
        <f>J17+J22</f>
        <v>30930375.059999999</v>
      </c>
      <c r="K16" s="87">
        <f>K17+K22</f>
        <v>0</v>
      </c>
      <c r="L16" s="87">
        <f>L17+L22</f>
        <v>0</v>
      </c>
      <c r="M16" s="88">
        <f t="shared" si="3"/>
        <v>30930375.059999999</v>
      </c>
      <c r="N16" s="87">
        <f>N17+N22</f>
        <v>30930375.059999999</v>
      </c>
      <c r="O16" s="87">
        <f>O17+O22</f>
        <v>0</v>
      </c>
      <c r="P16" s="87">
        <f>P17+P22</f>
        <v>0</v>
      </c>
    </row>
    <row r="17" spans="1:18" ht="17.25" customHeight="1">
      <c r="A17" s="81" t="s">
        <v>198</v>
      </c>
      <c r="B17" s="116"/>
      <c r="C17" s="82">
        <v>111</v>
      </c>
      <c r="D17" s="82">
        <v>211</v>
      </c>
      <c r="E17" s="73">
        <f t="shared" si="0"/>
        <v>46049947.660000004</v>
      </c>
      <c r="F17" s="91">
        <f>F20+F21+F18+F19</f>
        <v>45949947.660000004</v>
      </c>
      <c r="G17" s="91">
        <f>G20+G21+G18+G19</f>
        <v>100000</v>
      </c>
      <c r="H17" s="91">
        <f t="shared" ref="H17" si="6">H20+H21+H18+H19</f>
        <v>0</v>
      </c>
      <c r="I17" s="88">
        <f t="shared" si="2"/>
        <v>23756048.43</v>
      </c>
      <c r="J17" s="91">
        <f>J20+J21+J18+J19</f>
        <v>23756048.43</v>
      </c>
      <c r="K17" s="91">
        <f t="shared" ref="K17" si="7">K20+K21+K18+K19</f>
        <v>0</v>
      </c>
      <c r="L17" s="91">
        <f t="shared" ref="L17" si="8">L20+L21+L18+L19</f>
        <v>0</v>
      </c>
      <c r="M17" s="88">
        <f t="shared" si="3"/>
        <v>23756048.43</v>
      </c>
      <c r="N17" s="91">
        <f>N20+N21+N18+N19</f>
        <v>23756048.43</v>
      </c>
      <c r="O17" s="91">
        <f t="shared" ref="O17" si="9">O20+O21+O18+O19</f>
        <v>0</v>
      </c>
      <c r="P17" s="91">
        <f t="shared" ref="P17" si="10">P20+P21+P18+P19</f>
        <v>0</v>
      </c>
    </row>
    <row r="18" spans="1:18" ht="17.25" hidden="1" customHeight="1">
      <c r="A18" s="90" t="s">
        <v>242</v>
      </c>
      <c r="B18" s="116"/>
      <c r="C18" s="82"/>
      <c r="D18" s="82"/>
      <c r="E18" s="73"/>
      <c r="F18" s="91">
        <f>1389247.31+1678675.88</f>
        <v>3067923.19</v>
      </c>
      <c r="G18" s="91">
        <v>100000</v>
      </c>
      <c r="H18" s="91"/>
      <c r="I18" s="88"/>
      <c r="J18" s="91"/>
      <c r="K18" s="91"/>
      <c r="L18" s="91"/>
      <c r="M18" s="88"/>
      <c r="N18" s="91"/>
      <c r="O18" s="91"/>
      <c r="P18" s="91"/>
    </row>
    <row r="19" spans="1:18" ht="17.25" hidden="1" customHeight="1">
      <c r="A19" s="90" t="s">
        <v>243</v>
      </c>
      <c r="B19" s="116"/>
      <c r="C19" s="82"/>
      <c r="D19" s="82"/>
      <c r="E19" s="73"/>
      <c r="F19" s="91">
        <f>355960.06+88349.46</f>
        <v>444309.52</v>
      </c>
      <c r="G19" s="91"/>
      <c r="H19" s="91"/>
      <c r="I19" s="88"/>
      <c r="J19" s="91"/>
      <c r="K19" s="91"/>
      <c r="L19" s="91"/>
      <c r="M19" s="88"/>
      <c r="N19" s="91"/>
      <c r="O19" s="91"/>
      <c r="P19" s="91"/>
    </row>
    <row r="20" spans="1:18" ht="16.5" hidden="1" customHeight="1">
      <c r="A20" s="90" t="s">
        <v>202</v>
      </c>
      <c r="B20" s="116"/>
      <c r="C20" s="82"/>
      <c r="D20" s="82"/>
      <c r="E20" s="73"/>
      <c r="F20" s="91">
        <f>23756048.43+589235</f>
        <v>24345283.43</v>
      </c>
      <c r="G20" s="91"/>
      <c r="H20" s="91"/>
      <c r="I20" s="88">
        <f t="shared" si="2"/>
        <v>23756048.43</v>
      </c>
      <c r="J20" s="91">
        <v>23756048.43</v>
      </c>
      <c r="K20" s="91"/>
      <c r="L20" s="91"/>
      <c r="M20" s="88">
        <f t="shared" si="3"/>
        <v>23756048.43</v>
      </c>
      <c r="N20" s="91">
        <v>23756048.43</v>
      </c>
      <c r="O20" s="91"/>
      <c r="P20" s="91"/>
    </row>
    <row r="21" spans="1:18" ht="19.5" hidden="1" customHeight="1">
      <c r="A21" s="90" t="s">
        <v>234</v>
      </c>
      <c r="B21" s="116"/>
      <c r="C21" s="82"/>
      <c r="D21" s="82"/>
      <c r="E21" s="73"/>
      <c r="F21" s="91">
        <v>18092431.52</v>
      </c>
      <c r="G21" s="91"/>
      <c r="H21" s="91"/>
      <c r="I21" s="88"/>
      <c r="J21" s="91"/>
      <c r="K21" s="91"/>
      <c r="L21" s="91"/>
      <c r="M21" s="88"/>
      <c r="N21" s="91"/>
      <c r="O21" s="91"/>
      <c r="P21" s="91"/>
    </row>
    <row r="22" spans="1:18" ht="24" customHeight="1">
      <c r="A22" s="81" t="s">
        <v>199</v>
      </c>
      <c r="B22" s="116"/>
      <c r="C22" s="82">
        <v>119</v>
      </c>
      <c r="D22" s="82">
        <v>213</v>
      </c>
      <c r="E22" s="73">
        <f t="shared" si="0"/>
        <v>13200033.9</v>
      </c>
      <c r="F22" s="91">
        <f>F25+F26+F23+F24</f>
        <v>13200033.9</v>
      </c>
      <c r="G22" s="91">
        <f t="shared" ref="G22:H22" si="11">G25+G26+G23+G24</f>
        <v>0</v>
      </c>
      <c r="H22" s="91">
        <f t="shared" si="11"/>
        <v>0</v>
      </c>
      <c r="I22" s="88">
        <f t="shared" si="2"/>
        <v>7174326.6299999999</v>
      </c>
      <c r="J22" s="91">
        <f>J25+J26+J23+J24</f>
        <v>7174326.6299999999</v>
      </c>
      <c r="K22" s="91">
        <f t="shared" ref="K22" si="12">K25+K26+K23+K24</f>
        <v>0</v>
      </c>
      <c r="L22" s="91">
        <f t="shared" ref="L22" si="13">L25+L26+L23+L24</f>
        <v>0</v>
      </c>
      <c r="M22" s="88">
        <f t="shared" si="3"/>
        <v>7174326.6299999999</v>
      </c>
      <c r="N22" s="91">
        <f>N25+N26+N23+N24</f>
        <v>7174326.6299999999</v>
      </c>
      <c r="O22" s="91">
        <f t="shared" ref="O22" si="14">O25+O26+O23+O24</f>
        <v>0</v>
      </c>
      <c r="P22" s="91">
        <f t="shared" ref="P22" si="15">P25+P26+P23+P24</f>
        <v>0</v>
      </c>
    </row>
    <row r="23" spans="1:18" ht="24" hidden="1" customHeight="1">
      <c r="A23" s="90" t="s">
        <v>242</v>
      </c>
      <c r="B23" s="116"/>
      <c r="C23" s="82"/>
      <c r="D23" s="82"/>
      <c r="E23" s="73"/>
      <c r="F23" s="91">
        <f>419552.69+506960.12</f>
        <v>926512.81</v>
      </c>
      <c r="G23" s="91"/>
      <c r="H23" s="91"/>
      <c r="I23" s="88"/>
      <c r="J23" s="91"/>
      <c r="K23" s="91"/>
      <c r="L23" s="91"/>
      <c r="M23" s="88"/>
      <c r="N23" s="91"/>
      <c r="O23" s="91"/>
      <c r="P23" s="91"/>
      <c r="R23" s="68">
        <f>F18+F19+F23+F24</f>
        <v>4572927</v>
      </c>
    </row>
    <row r="24" spans="1:18" ht="24" hidden="1" customHeight="1">
      <c r="A24" s="90" t="s">
        <v>243</v>
      </c>
      <c r="B24" s="116"/>
      <c r="C24" s="82"/>
      <c r="D24" s="82"/>
      <c r="E24" s="73"/>
      <c r="F24" s="91">
        <f>107499.94+26681.54</f>
        <v>134181.48000000001</v>
      </c>
      <c r="G24" s="91"/>
      <c r="H24" s="91"/>
      <c r="I24" s="88"/>
      <c r="J24" s="91"/>
      <c r="K24" s="91"/>
      <c r="L24" s="91"/>
      <c r="M24" s="88"/>
      <c r="N24" s="91"/>
      <c r="O24" s="91"/>
      <c r="P24" s="91"/>
    </row>
    <row r="25" spans="1:18" ht="18.75" hidden="1" customHeight="1">
      <c r="A25" s="90" t="s">
        <v>202</v>
      </c>
      <c r="B25" s="116"/>
      <c r="C25" s="82"/>
      <c r="D25" s="82"/>
      <c r="E25" s="73"/>
      <c r="F25" s="91">
        <f>7174326.63+177949</f>
        <v>7352275.6299999999</v>
      </c>
      <c r="G25" s="91"/>
      <c r="H25" s="91"/>
      <c r="I25" s="88">
        <f t="shared" si="2"/>
        <v>7174326.6299999999</v>
      </c>
      <c r="J25" s="91">
        <v>7174326.6299999999</v>
      </c>
      <c r="K25" s="91"/>
      <c r="L25" s="91"/>
      <c r="M25" s="88">
        <f t="shared" si="3"/>
        <v>7174326.6299999999</v>
      </c>
      <c r="N25" s="91">
        <v>7174326.6299999999</v>
      </c>
      <c r="O25" s="91"/>
      <c r="P25" s="91"/>
    </row>
    <row r="26" spans="1:18" ht="21.75" hidden="1" customHeight="1">
      <c r="A26" s="90" t="s">
        <v>234</v>
      </c>
      <c r="B26" s="116"/>
      <c r="C26" s="82"/>
      <c r="D26" s="82"/>
      <c r="E26" s="73"/>
      <c r="F26" s="91">
        <v>4787063.9800000004</v>
      </c>
      <c r="G26" s="91"/>
      <c r="H26" s="91"/>
      <c r="I26" s="88"/>
      <c r="J26" s="91"/>
      <c r="K26" s="91"/>
      <c r="L26" s="91"/>
      <c r="M26" s="88"/>
      <c r="N26" s="91"/>
      <c r="O26" s="91"/>
      <c r="P26" s="91"/>
    </row>
    <row r="27" spans="1:18" ht="37.5" customHeight="1">
      <c r="A27" s="81" t="s">
        <v>185</v>
      </c>
      <c r="B27" s="117"/>
      <c r="C27" s="82">
        <v>112</v>
      </c>
      <c r="D27" s="82"/>
      <c r="E27" s="73">
        <f t="shared" si="0"/>
        <v>0</v>
      </c>
      <c r="F27" s="92"/>
      <c r="G27" s="92"/>
      <c r="H27" s="92"/>
      <c r="I27" s="88">
        <f t="shared" si="2"/>
        <v>0</v>
      </c>
      <c r="J27" s="92"/>
      <c r="K27" s="92"/>
      <c r="L27" s="92"/>
      <c r="M27" s="88">
        <f t="shared" si="3"/>
        <v>0</v>
      </c>
      <c r="N27" s="92"/>
      <c r="O27" s="92"/>
      <c r="P27" s="92"/>
    </row>
    <row r="28" spans="1:18" ht="27" customHeight="1">
      <c r="A28" s="79" t="s">
        <v>8</v>
      </c>
      <c r="B28" s="115">
        <v>220</v>
      </c>
      <c r="C28" s="80">
        <v>300</v>
      </c>
      <c r="D28" s="80"/>
      <c r="E28" s="73">
        <f t="shared" si="0"/>
        <v>0</v>
      </c>
      <c r="F28" s="87">
        <f>F29+F30+F31</f>
        <v>0</v>
      </c>
      <c r="G28" s="87">
        <f t="shared" ref="G28:P28" si="16">G29+G30+G31</f>
        <v>0</v>
      </c>
      <c r="H28" s="87">
        <f t="shared" si="16"/>
        <v>0</v>
      </c>
      <c r="I28" s="88">
        <f t="shared" si="2"/>
        <v>0</v>
      </c>
      <c r="J28" s="87">
        <f t="shared" si="16"/>
        <v>0</v>
      </c>
      <c r="K28" s="87">
        <f t="shared" si="16"/>
        <v>0</v>
      </c>
      <c r="L28" s="87">
        <f t="shared" si="16"/>
        <v>0</v>
      </c>
      <c r="M28" s="88">
        <f t="shared" si="3"/>
        <v>0</v>
      </c>
      <c r="N28" s="87">
        <f t="shared" si="16"/>
        <v>0</v>
      </c>
      <c r="O28" s="87">
        <f t="shared" si="16"/>
        <v>0</v>
      </c>
      <c r="P28" s="87">
        <f t="shared" si="16"/>
        <v>0</v>
      </c>
    </row>
    <row r="29" spans="1:18" ht="45.75" customHeight="1">
      <c r="A29" s="81" t="s">
        <v>200</v>
      </c>
      <c r="B29" s="116"/>
      <c r="C29" s="82">
        <v>321</v>
      </c>
      <c r="D29" s="82">
        <v>262</v>
      </c>
      <c r="E29" s="73">
        <f t="shared" si="0"/>
        <v>0</v>
      </c>
      <c r="F29" s="92"/>
      <c r="G29" s="92"/>
      <c r="H29" s="92"/>
      <c r="I29" s="88">
        <f t="shared" si="2"/>
        <v>0</v>
      </c>
      <c r="J29" s="92"/>
      <c r="K29" s="92"/>
      <c r="L29" s="92"/>
      <c r="M29" s="88">
        <f t="shared" si="3"/>
        <v>0</v>
      </c>
      <c r="N29" s="92"/>
      <c r="O29" s="92"/>
      <c r="P29" s="92"/>
    </row>
    <row r="30" spans="1:18" ht="15.75" customHeight="1">
      <c r="A30" s="81" t="s">
        <v>183</v>
      </c>
      <c r="B30" s="116"/>
      <c r="C30" s="82">
        <v>340</v>
      </c>
      <c r="D30" s="82"/>
      <c r="E30" s="73">
        <f t="shared" si="0"/>
        <v>0</v>
      </c>
      <c r="F30" s="92"/>
      <c r="G30" s="92"/>
      <c r="H30" s="92"/>
      <c r="I30" s="88">
        <f t="shared" si="2"/>
        <v>0</v>
      </c>
      <c r="J30" s="92"/>
      <c r="K30" s="92"/>
      <c r="L30" s="92"/>
      <c r="M30" s="88">
        <f t="shared" si="3"/>
        <v>0</v>
      </c>
      <c r="N30" s="92"/>
      <c r="O30" s="92"/>
      <c r="P30" s="92"/>
    </row>
    <row r="31" spans="1:18" ht="18.75" customHeight="1">
      <c r="A31" s="81" t="s">
        <v>184</v>
      </c>
      <c r="B31" s="117"/>
      <c r="C31" s="82">
        <v>360</v>
      </c>
      <c r="D31" s="82">
        <v>290</v>
      </c>
      <c r="E31" s="73">
        <f t="shared" si="0"/>
        <v>0</v>
      </c>
      <c r="F31" s="92"/>
      <c r="G31" s="92"/>
      <c r="H31" s="92"/>
      <c r="I31" s="88">
        <f t="shared" si="2"/>
        <v>0</v>
      </c>
      <c r="J31" s="92"/>
      <c r="K31" s="92"/>
      <c r="L31" s="92"/>
      <c r="M31" s="88">
        <f t="shared" si="3"/>
        <v>0</v>
      </c>
      <c r="N31" s="92"/>
      <c r="O31" s="92"/>
      <c r="P31" s="92"/>
    </row>
    <row r="32" spans="1:18" ht="37.5" customHeight="1">
      <c r="A32" s="79" t="s">
        <v>15</v>
      </c>
      <c r="B32" s="77">
        <v>230</v>
      </c>
      <c r="C32" s="80">
        <v>850</v>
      </c>
      <c r="D32" s="80"/>
      <c r="E32" s="73">
        <f t="shared" si="0"/>
        <v>26334.02</v>
      </c>
      <c r="F32" s="87">
        <f>F33+F34+F35</f>
        <v>26334.02</v>
      </c>
      <c r="G32" s="87">
        <f t="shared" ref="G32:P32" si="17">G33+G34+G35</f>
        <v>0</v>
      </c>
      <c r="H32" s="87">
        <f t="shared" si="17"/>
        <v>0</v>
      </c>
      <c r="I32" s="87">
        <f t="shared" si="17"/>
        <v>8500</v>
      </c>
      <c r="J32" s="87">
        <f t="shared" si="17"/>
        <v>8500</v>
      </c>
      <c r="K32" s="87">
        <f t="shared" si="17"/>
        <v>0</v>
      </c>
      <c r="L32" s="87">
        <f t="shared" si="17"/>
        <v>0</v>
      </c>
      <c r="M32" s="87">
        <f t="shared" si="17"/>
        <v>8500</v>
      </c>
      <c r="N32" s="87">
        <f t="shared" si="17"/>
        <v>8500</v>
      </c>
      <c r="O32" s="87">
        <f t="shared" si="17"/>
        <v>0</v>
      </c>
      <c r="P32" s="87">
        <f t="shared" si="17"/>
        <v>0</v>
      </c>
    </row>
    <row r="33" spans="1:18" ht="31.5" customHeight="1">
      <c r="A33" s="81" t="s">
        <v>201</v>
      </c>
      <c r="B33" s="2"/>
      <c r="C33" s="82">
        <v>851</v>
      </c>
      <c r="D33" s="82">
        <v>290</v>
      </c>
      <c r="E33" s="73">
        <f t="shared" si="0"/>
        <v>4100</v>
      </c>
      <c r="F33" s="91">
        <v>4100</v>
      </c>
      <c r="G33" s="92"/>
      <c r="H33" s="92"/>
      <c r="I33" s="88">
        <f t="shared" si="2"/>
        <v>0</v>
      </c>
      <c r="J33" s="92"/>
      <c r="K33" s="92"/>
      <c r="L33" s="92"/>
      <c r="M33" s="88">
        <f t="shared" si="3"/>
        <v>0</v>
      </c>
      <c r="N33" s="92"/>
      <c r="O33" s="92"/>
      <c r="P33" s="92"/>
    </row>
    <row r="34" spans="1:18" ht="24" customHeight="1">
      <c r="A34" s="81" t="s">
        <v>182</v>
      </c>
      <c r="B34" s="2"/>
      <c r="C34" s="82">
        <v>852</v>
      </c>
      <c r="D34" s="82">
        <v>290</v>
      </c>
      <c r="E34" s="73">
        <f t="shared" si="0"/>
        <v>5375</v>
      </c>
      <c r="F34" s="92">
        <v>5375</v>
      </c>
      <c r="G34" s="92"/>
      <c r="H34" s="92"/>
      <c r="I34" s="88">
        <f t="shared" si="2"/>
        <v>4400</v>
      </c>
      <c r="J34" s="92">
        <v>4400</v>
      </c>
      <c r="K34" s="92"/>
      <c r="L34" s="92"/>
      <c r="M34" s="88">
        <f t="shared" si="3"/>
        <v>4400</v>
      </c>
      <c r="N34" s="92">
        <v>4400</v>
      </c>
      <c r="O34" s="92"/>
      <c r="P34" s="92"/>
    </row>
    <row r="35" spans="1:18" ht="22.5" customHeight="1">
      <c r="A35" s="81" t="s">
        <v>11</v>
      </c>
      <c r="B35" s="2"/>
      <c r="C35" s="82">
        <v>853</v>
      </c>
      <c r="D35" s="82">
        <v>290</v>
      </c>
      <c r="E35" s="73">
        <f t="shared" si="0"/>
        <v>16859.02</v>
      </c>
      <c r="F35" s="92">
        <v>16859.02</v>
      </c>
      <c r="G35" s="92"/>
      <c r="H35" s="92"/>
      <c r="I35" s="88">
        <f t="shared" si="2"/>
        <v>4100</v>
      </c>
      <c r="J35" s="92">
        <v>4100</v>
      </c>
      <c r="K35" s="92"/>
      <c r="L35" s="92"/>
      <c r="M35" s="88">
        <f t="shared" si="3"/>
        <v>4100</v>
      </c>
      <c r="N35" s="92">
        <v>4100</v>
      </c>
      <c r="O35" s="92"/>
      <c r="P35" s="92"/>
    </row>
    <row r="36" spans="1:18" ht="32.25" customHeight="1">
      <c r="A36" s="79" t="s">
        <v>12</v>
      </c>
      <c r="B36" s="83">
        <v>250</v>
      </c>
      <c r="C36" s="84"/>
      <c r="D36" s="80"/>
      <c r="E36" s="73">
        <f t="shared" si="0"/>
        <v>0</v>
      </c>
      <c r="F36" s="87">
        <f>F37</f>
        <v>0</v>
      </c>
      <c r="G36" s="87">
        <f t="shared" ref="G36:P36" si="18">G37</f>
        <v>0</v>
      </c>
      <c r="H36" s="87">
        <f t="shared" si="18"/>
        <v>0</v>
      </c>
      <c r="I36" s="88">
        <f t="shared" si="2"/>
        <v>0</v>
      </c>
      <c r="J36" s="87">
        <f>J37</f>
        <v>0</v>
      </c>
      <c r="K36" s="87">
        <f t="shared" si="18"/>
        <v>0</v>
      </c>
      <c r="L36" s="87">
        <f t="shared" si="18"/>
        <v>0</v>
      </c>
      <c r="M36" s="88">
        <f t="shared" si="3"/>
        <v>0</v>
      </c>
      <c r="N36" s="87">
        <f>N37</f>
        <v>0</v>
      </c>
      <c r="O36" s="87">
        <f t="shared" si="18"/>
        <v>0</v>
      </c>
      <c r="P36" s="87">
        <f t="shared" si="18"/>
        <v>0</v>
      </c>
    </row>
    <row r="37" spans="1:18" ht="65.25" customHeight="1">
      <c r="A37" s="81" t="s">
        <v>181</v>
      </c>
      <c r="B37" s="2"/>
      <c r="C37" s="82">
        <v>831</v>
      </c>
      <c r="D37" s="82">
        <v>290</v>
      </c>
      <c r="E37" s="73">
        <f t="shared" si="0"/>
        <v>0</v>
      </c>
      <c r="F37" s="92"/>
      <c r="G37" s="92"/>
      <c r="H37" s="92"/>
      <c r="I37" s="88">
        <f t="shared" si="2"/>
        <v>0</v>
      </c>
      <c r="J37" s="92"/>
      <c r="K37" s="92"/>
      <c r="L37" s="92"/>
      <c r="M37" s="88">
        <f t="shared" si="3"/>
        <v>0</v>
      </c>
      <c r="N37" s="92"/>
      <c r="O37" s="92"/>
      <c r="P37" s="92"/>
    </row>
    <row r="38" spans="1:18" ht="39.75" customHeight="1">
      <c r="A38" s="79" t="s">
        <v>10</v>
      </c>
      <c r="B38" s="77">
        <v>260</v>
      </c>
      <c r="C38" s="80">
        <v>240</v>
      </c>
      <c r="D38" s="80"/>
      <c r="E38" s="73">
        <f t="shared" si="0"/>
        <v>17330212.68</v>
      </c>
      <c r="F38" s="87">
        <f>F39+F40+F41+F42</f>
        <v>15523281.960000001</v>
      </c>
      <c r="G38" s="87">
        <f t="shared" ref="G38:P38" si="19">G39+G40+G41+G42</f>
        <v>1754228</v>
      </c>
      <c r="H38" s="87">
        <f t="shared" si="19"/>
        <v>52702.720000000001</v>
      </c>
      <c r="I38" s="87">
        <f t="shared" si="19"/>
        <v>2563672</v>
      </c>
      <c r="J38" s="87">
        <f t="shared" si="19"/>
        <v>2543672</v>
      </c>
      <c r="K38" s="87">
        <f t="shared" si="19"/>
        <v>0</v>
      </c>
      <c r="L38" s="87">
        <f t="shared" si="19"/>
        <v>20000</v>
      </c>
      <c r="M38" s="87">
        <f t="shared" si="19"/>
        <v>2563672</v>
      </c>
      <c r="N38" s="87">
        <f t="shared" si="19"/>
        <v>2543672</v>
      </c>
      <c r="O38" s="87">
        <f t="shared" si="19"/>
        <v>0</v>
      </c>
      <c r="P38" s="87">
        <f t="shared" si="19"/>
        <v>20000</v>
      </c>
    </row>
    <row r="39" spans="1:18" ht="42.75" customHeight="1">
      <c r="A39" s="81" t="s">
        <v>178</v>
      </c>
      <c r="B39" s="77"/>
      <c r="C39" s="82">
        <v>241</v>
      </c>
      <c r="D39" s="80"/>
      <c r="E39" s="73">
        <f t="shared" si="0"/>
        <v>0</v>
      </c>
      <c r="F39" s="87"/>
      <c r="G39" s="87"/>
      <c r="H39" s="87"/>
      <c r="I39" s="88">
        <f t="shared" si="2"/>
        <v>0</v>
      </c>
      <c r="J39" s="87"/>
      <c r="K39" s="87"/>
      <c r="L39" s="87"/>
      <c r="M39" s="88">
        <f t="shared" si="3"/>
        <v>0</v>
      </c>
      <c r="N39" s="87"/>
      <c r="O39" s="87"/>
      <c r="P39" s="87"/>
    </row>
    <row r="40" spans="1:18" ht="45" customHeight="1">
      <c r="A40" s="81" t="s">
        <v>179</v>
      </c>
      <c r="B40" s="77"/>
      <c r="C40" s="82">
        <v>243</v>
      </c>
      <c r="D40" s="80"/>
      <c r="E40" s="73">
        <f t="shared" si="0"/>
        <v>0</v>
      </c>
      <c r="F40" s="87"/>
      <c r="G40" s="87"/>
      <c r="H40" s="87"/>
      <c r="I40" s="88">
        <f t="shared" si="2"/>
        <v>0</v>
      </c>
      <c r="J40" s="87"/>
      <c r="K40" s="87"/>
      <c r="L40" s="87"/>
      <c r="M40" s="88">
        <f t="shared" si="3"/>
        <v>0</v>
      </c>
      <c r="N40" s="87"/>
      <c r="O40" s="87"/>
      <c r="P40" s="87"/>
    </row>
    <row r="41" spans="1:18" ht="45.75" customHeight="1">
      <c r="A41" s="81" t="s">
        <v>180</v>
      </c>
      <c r="B41" s="2"/>
      <c r="C41" s="82">
        <v>244</v>
      </c>
      <c r="D41" s="82"/>
      <c r="E41" s="85">
        <f t="shared" si="0"/>
        <v>17330212.68</v>
      </c>
      <c r="F41" s="92">
        <v>15523281.960000001</v>
      </c>
      <c r="G41" s="92">
        <v>1754228</v>
      </c>
      <c r="H41" s="92">
        <v>52702.720000000001</v>
      </c>
      <c r="I41" s="88">
        <f t="shared" si="2"/>
        <v>2563672</v>
      </c>
      <c r="J41" s="92">
        <v>2543672</v>
      </c>
      <c r="K41" s="92"/>
      <c r="L41" s="92">
        <v>20000</v>
      </c>
      <c r="M41" s="88">
        <f t="shared" si="3"/>
        <v>2563672</v>
      </c>
      <c r="N41" s="92">
        <v>2543672</v>
      </c>
      <c r="O41" s="92"/>
      <c r="P41" s="92">
        <v>20000</v>
      </c>
    </row>
    <row r="42" spans="1:18" ht="69.75" customHeight="1">
      <c r="A42" s="81" t="s">
        <v>177</v>
      </c>
      <c r="B42" s="2"/>
      <c r="C42" s="82">
        <v>245</v>
      </c>
      <c r="D42" s="82"/>
      <c r="E42" s="73">
        <f t="shared" si="0"/>
        <v>0</v>
      </c>
      <c r="F42" s="93"/>
      <c r="G42" s="92"/>
      <c r="H42" s="92"/>
      <c r="I42" s="88">
        <f t="shared" si="2"/>
        <v>0</v>
      </c>
      <c r="J42" s="92"/>
      <c r="K42" s="92"/>
      <c r="L42" s="92"/>
      <c r="M42" s="88">
        <f t="shared" si="3"/>
        <v>0</v>
      </c>
      <c r="N42" s="92"/>
      <c r="O42" s="92"/>
      <c r="P42" s="92"/>
      <c r="R42" s="68">
        <f>H43+H8</f>
        <v>52702.720000000001</v>
      </c>
    </row>
    <row r="43" spans="1:18" ht="39" customHeight="1">
      <c r="A43" s="86" t="s">
        <v>20</v>
      </c>
      <c r="B43" s="77">
        <v>500</v>
      </c>
      <c r="C43" s="86"/>
      <c r="D43" s="86"/>
      <c r="E43" s="73">
        <f t="shared" si="0"/>
        <v>11683070.1</v>
      </c>
      <c r="F43" s="87">
        <v>11652819.48</v>
      </c>
      <c r="G43" s="88"/>
      <c r="H43" s="66">
        <v>30250.62</v>
      </c>
      <c r="I43" s="88">
        <f t="shared" si="2"/>
        <v>0</v>
      </c>
      <c r="J43" s="94"/>
      <c r="K43" s="94"/>
      <c r="L43" s="94"/>
      <c r="M43" s="88">
        <f t="shared" si="3"/>
        <v>0</v>
      </c>
      <c r="N43" s="94"/>
      <c r="O43" s="94"/>
      <c r="P43" s="94"/>
      <c r="R43" s="68">
        <f>F43+F13</f>
        <v>6152819.4800000004</v>
      </c>
    </row>
    <row r="44" spans="1:18" ht="33.75" customHeight="1">
      <c r="A44" s="86" t="s">
        <v>22</v>
      </c>
      <c r="B44" s="77">
        <v>600</v>
      </c>
      <c r="C44" s="89"/>
      <c r="D44" s="89"/>
      <c r="E44" s="73">
        <f t="shared" si="0"/>
        <v>0</v>
      </c>
      <c r="F44" s="67"/>
      <c r="G44" s="89"/>
      <c r="H44" s="66"/>
      <c r="I44" s="73">
        <f t="shared" si="2"/>
        <v>0</v>
      </c>
      <c r="J44" s="89"/>
      <c r="K44" s="89"/>
      <c r="L44" s="89"/>
      <c r="M44" s="73">
        <f t="shared" si="3"/>
        <v>0</v>
      </c>
      <c r="N44" s="89"/>
      <c r="O44" s="89"/>
      <c r="P44" s="89"/>
    </row>
    <row r="48" spans="1:18">
      <c r="F48" s="68"/>
    </row>
  </sheetData>
  <mergeCells count="9">
    <mergeCell ref="B28:B31"/>
    <mergeCell ref="I4:L4"/>
    <mergeCell ref="M4:P4"/>
    <mergeCell ref="E4:H4"/>
    <mergeCell ref="A4:A5"/>
    <mergeCell ref="B4:B5"/>
    <mergeCell ref="C4:C5"/>
    <mergeCell ref="D4:D5"/>
    <mergeCell ref="B16:B27"/>
  </mergeCells>
  <pageMargins left="0.31496062992125984" right="0.31496062992125984" top="0.35433070866141736" bottom="0.35433070866141736" header="0" footer="0"/>
  <pageSetup paperSize="9" scale="55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view="pageBreakPreview" zoomScale="60" workbookViewId="0">
      <selection activeCell="A3" sqref="A3"/>
    </sheetView>
  </sheetViews>
  <sheetFormatPr defaultRowHeight="15"/>
  <cols>
    <col min="1" max="1" width="23.5703125" customWidth="1"/>
    <col min="2" max="2" width="13.28515625" customWidth="1"/>
    <col min="3" max="3" width="12" customWidth="1"/>
    <col min="4" max="4" width="19.140625" customWidth="1"/>
    <col min="5" max="5" width="14.42578125" customWidth="1"/>
    <col min="6" max="6" width="15.5703125" customWidth="1"/>
    <col min="7" max="7" width="15.42578125" customWidth="1"/>
    <col min="8" max="8" width="15.140625" customWidth="1"/>
    <col min="9" max="9" width="14.7109375" customWidth="1"/>
    <col min="10" max="10" width="17.42578125" customWidth="1"/>
    <col min="11" max="11" width="14.85546875" customWidth="1"/>
    <col min="12" max="12" width="14.42578125" customWidth="1"/>
  </cols>
  <sheetData>
    <row r="1" spans="1:12" ht="17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 t="s">
        <v>16</v>
      </c>
    </row>
    <row r="2" spans="1:12" ht="27.75" customHeight="1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21" customHeight="1">
      <c r="A3" s="60" t="s">
        <v>246</v>
      </c>
      <c r="B3" s="60" t="s">
        <v>203</v>
      </c>
      <c r="C3" s="57"/>
      <c r="D3" s="57"/>
      <c r="E3" s="57"/>
      <c r="F3" s="57"/>
      <c r="G3" s="57"/>
      <c r="H3" s="3"/>
      <c r="I3" s="3"/>
      <c r="J3" s="3"/>
      <c r="K3" s="3"/>
    </row>
    <row r="5" spans="1:12" ht="27.75" customHeight="1">
      <c r="A5" s="126" t="s">
        <v>123</v>
      </c>
      <c r="B5" s="126" t="s">
        <v>9</v>
      </c>
      <c r="C5" s="126" t="s">
        <v>124</v>
      </c>
      <c r="D5" s="129" t="s">
        <v>125</v>
      </c>
      <c r="E5" s="130"/>
      <c r="F5" s="130"/>
      <c r="G5" s="130"/>
      <c r="H5" s="130"/>
      <c r="I5" s="130"/>
      <c r="J5" s="130"/>
      <c r="K5" s="130"/>
      <c r="L5" s="131"/>
    </row>
    <row r="6" spans="1:12" ht="30" customHeight="1">
      <c r="A6" s="127"/>
      <c r="B6" s="127"/>
      <c r="C6" s="127"/>
      <c r="D6" s="132" t="s">
        <v>126</v>
      </c>
      <c r="E6" s="132"/>
      <c r="F6" s="132"/>
      <c r="G6" s="129" t="s">
        <v>55</v>
      </c>
      <c r="H6" s="130"/>
      <c r="I6" s="130"/>
      <c r="J6" s="130"/>
      <c r="K6" s="130"/>
      <c r="L6" s="131"/>
    </row>
    <row r="7" spans="1:12" ht="110.25" customHeight="1">
      <c r="A7" s="127"/>
      <c r="B7" s="127"/>
      <c r="C7" s="127"/>
      <c r="D7" s="132"/>
      <c r="E7" s="132"/>
      <c r="F7" s="132"/>
      <c r="G7" s="132" t="s">
        <v>127</v>
      </c>
      <c r="H7" s="132"/>
      <c r="I7" s="132"/>
      <c r="J7" s="130" t="s">
        <v>128</v>
      </c>
      <c r="K7" s="130"/>
      <c r="L7" s="131"/>
    </row>
    <row r="8" spans="1:12" ht="60">
      <c r="A8" s="128"/>
      <c r="B8" s="128"/>
      <c r="C8" s="128"/>
      <c r="D8" s="69" t="s">
        <v>195</v>
      </c>
      <c r="E8" s="69" t="s">
        <v>196</v>
      </c>
      <c r="F8" s="69" t="s">
        <v>197</v>
      </c>
      <c r="G8" s="69" t="s">
        <v>195</v>
      </c>
      <c r="H8" s="69" t="s">
        <v>196</v>
      </c>
      <c r="I8" s="69" t="s">
        <v>197</v>
      </c>
      <c r="J8" s="69" t="s">
        <v>195</v>
      </c>
      <c r="K8" s="69" t="s">
        <v>196</v>
      </c>
      <c r="L8" s="69" t="s">
        <v>197</v>
      </c>
    </row>
    <row r="9" spans="1:12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</row>
    <row r="10" spans="1:12" ht="51.75" customHeight="1">
      <c r="A10" s="2" t="s">
        <v>129</v>
      </c>
      <c r="B10" s="43" t="s">
        <v>130</v>
      </c>
      <c r="C10" s="42" t="s">
        <v>120</v>
      </c>
      <c r="D10" s="45">
        <f t="shared" ref="D10:F10" si="0">D11+D12</f>
        <v>17330212.68</v>
      </c>
      <c r="E10" s="45">
        <f t="shared" si="0"/>
        <v>2563672</v>
      </c>
      <c r="F10" s="45">
        <f t="shared" si="0"/>
        <v>2563672</v>
      </c>
      <c r="G10" s="45">
        <f>G11+G12</f>
        <v>17330212.68</v>
      </c>
      <c r="H10" s="45">
        <f t="shared" ref="H10:L10" si="1">H11+H12</f>
        <v>2563672</v>
      </c>
      <c r="I10" s="45">
        <f t="shared" si="1"/>
        <v>2563672</v>
      </c>
      <c r="J10" s="45">
        <f t="shared" si="1"/>
        <v>0</v>
      </c>
      <c r="K10" s="45">
        <f t="shared" si="1"/>
        <v>0</v>
      </c>
      <c r="L10" s="45">
        <f t="shared" si="1"/>
        <v>0</v>
      </c>
    </row>
    <row r="11" spans="1:12" ht="83.25" customHeight="1">
      <c r="A11" s="2" t="s">
        <v>131</v>
      </c>
      <c r="B11" s="44">
        <v>1001</v>
      </c>
      <c r="C11" s="42" t="s">
        <v>120</v>
      </c>
      <c r="D11" s="45">
        <f>G11+J11</f>
        <v>3778169.32</v>
      </c>
      <c r="E11" s="45">
        <f>H11+K11</f>
        <v>0</v>
      </c>
      <c r="F11" s="45">
        <f t="shared" ref="F11" si="2">I11+L11</f>
        <v>0</v>
      </c>
      <c r="G11" s="45">
        <v>3778169.32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</row>
    <row r="12" spans="1:12" ht="74.25" customHeight="1">
      <c r="A12" s="2" t="s">
        <v>132</v>
      </c>
      <c r="B12" s="44">
        <v>2001</v>
      </c>
      <c r="C12" s="42"/>
      <c r="D12" s="45">
        <f>G12+J12</f>
        <v>13552043.359999999</v>
      </c>
      <c r="E12" s="45">
        <f>H12+K12</f>
        <v>2563672</v>
      </c>
      <c r="F12" s="45">
        <f t="shared" ref="F12" si="3">I12+L12</f>
        <v>2563672</v>
      </c>
      <c r="G12" s="45">
        <f>'Таблица 2'!E38-'Таблица 2.1.'!G11</f>
        <v>13552043.359999999</v>
      </c>
      <c r="H12" s="45">
        <f>'Таблица 2'!I41</f>
        <v>2563672</v>
      </c>
      <c r="I12" s="45">
        <f>'Таблица 2'!M41</f>
        <v>2563672</v>
      </c>
      <c r="J12" s="45">
        <v>0</v>
      </c>
      <c r="K12" s="45">
        <v>0</v>
      </c>
      <c r="L12" s="45">
        <v>0</v>
      </c>
    </row>
    <row r="17" spans="8:8">
      <c r="H17" s="54"/>
    </row>
  </sheetData>
  <mergeCells count="8">
    <mergeCell ref="A5:A8"/>
    <mergeCell ref="B5:B8"/>
    <mergeCell ref="C5:C8"/>
    <mergeCell ref="D5:L5"/>
    <mergeCell ref="D6:F7"/>
    <mergeCell ref="G6:L6"/>
    <mergeCell ref="G7:I7"/>
    <mergeCell ref="J7:L7"/>
  </mergeCells>
  <pageMargins left="0.31496062992125984" right="0.31496062992125984" top="0.35433070866141736" bottom="0.35433070866141736" header="0" footer="0"/>
  <pageSetup paperSize="9"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2"/>
  <sheetViews>
    <sheetView view="pageBreakPreview" zoomScale="60" workbookViewId="0">
      <selection activeCell="A3" sqref="A3"/>
    </sheetView>
  </sheetViews>
  <sheetFormatPr defaultRowHeight="15"/>
  <cols>
    <col min="1" max="1" width="70.85546875" customWidth="1"/>
    <col min="2" max="2" width="46.7109375" customWidth="1"/>
    <col min="3" max="3" width="49.140625" customWidth="1"/>
  </cols>
  <sheetData>
    <row r="1" spans="1:3" ht="15.75">
      <c r="A1" s="4"/>
      <c r="B1" s="4"/>
      <c r="C1" s="5" t="s">
        <v>17</v>
      </c>
    </row>
    <row r="2" spans="1:3" ht="15.75">
      <c r="A2" s="4" t="s">
        <v>148</v>
      </c>
      <c r="B2" s="4"/>
      <c r="C2" s="4"/>
    </row>
    <row r="3" spans="1:3" ht="15.75">
      <c r="A3" s="58" t="s">
        <v>194</v>
      </c>
      <c r="C3" s="4"/>
    </row>
    <row r="4" spans="1:3" ht="15.75">
      <c r="A4" s="59" t="s">
        <v>18</v>
      </c>
      <c r="B4" s="4"/>
      <c r="C4" s="4"/>
    </row>
    <row r="5" spans="1:3" ht="15.75">
      <c r="A5" s="4"/>
      <c r="B5" s="4"/>
      <c r="C5" s="4"/>
    </row>
    <row r="6" spans="1:3" ht="69" customHeight="1">
      <c r="A6" s="6" t="s">
        <v>0</v>
      </c>
      <c r="B6" s="6" t="s">
        <v>9</v>
      </c>
      <c r="C6" s="6" t="s">
        <v>19</v>
      </c>
    </row>
    <row r="7" spans="1:3" ht="15.75">
      <c r="A7" s="7">
        <v>1</v>
      </c>
      <c r="B7" s="7">
        <v>2</v>
      </c>
      <c r="C7" s="7">
        <v>3</v>
      </c>
    </row>
    <row r="8" spans="1:3" ht="26.25" customHeight="1">
      <c r="A8" s="8" t="s">
        <v>20</v>
      </c>
      <c r="B8" s="9" t="s">
        <v>21</v>
      </c>
      <c r="C8" s="15">
        <v>0</v>
      </c>
    </row>
    <row r="9" spans="1:3" ht="20.25" customHeight="1">
      <c r="A9" s="8" t="s">
        <v>22</v>
      </c>
      <c r="B9" s="9" t="s">
        <v>23</v>
      </c>
      <c r="C9" s="15">
        <v>0</v>
      </c>
    </row>
    <row r="10" spans="1:3" ht="21.75" customHeight="1">
      <c r="A10" s="8" t="s">
        <v>24</v>
      </c>
      <c r="B10" s="9" t="s">
        <v>25</v>
      </c>
      <c r="C10" s="15">
        <v>0</v>
      </c>
    </row>
    <row r="11" spans="1:3" ht="21.75" customHeight="1">
      <c r="A11" s="8" t="s">
        <v>26</v>
      </c>
      <c r="B11" s="9" t="s">
        <v>27</v>
      </c>
      <c r="C11" s="15">
        <v>0</v>
      </c>
    </row>
    <row r="12" spans="1:3" ht="18.75">
      <c r="C12" s="10"/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view="pageBreakPreview" zoomScale="60" workbookViewId="0">
      <selection activeCell="A19" sqref="A19"/>
    </sheetView>
  </sheetViews>
  <sheetFormatPr defaultRowHeight="15"/>
  <cols>
    <col min="1" max="1" width="71.28515625" customWidth="1"/>
    <col min="2" max="2" width="42.7109375" customWidth="1"/>
    <col min="3" max="3" width="38.7109375" customWidth="1"/>
  </cols>
  <sheetData>
    <row r="1" spans="1:3" ht="15.75">
      <c r="A1" s="11"/>
      <c r="B1" s="11"/>
      <c r="C1" s="12" t="s">
        <v>28</v>
      </c>
    </row>
    <row r="2" spans="1:3" ht="15.75">
      <c r="A2" s="4" t="s">
        <v>149</v>
      </c>
      <c r="B2" s="11"/>
      <c r="C2" s="11"/>
    </row>
    <row r="3" spans="1:3" ht="15.75">
      <c r="A3" s="11"/>
      <c r="B3" s="11"/>
      <c r="C3" s="11"/>
    </row>
    <row r="4" spans="1:3" ht="15.75">
      <c r="A4" s="61" t="s">
        <v>0</v>
      </c>
      <c r="B4" s="61" t="s">
        <v>9</v>
      </c>
      <c r="C4" s="61" t="s">
        <v>29</v>
      </c>
    </row>
    <row r="5" spans="1:3" ht="15.75">
      <c r="A5" s="61">
        <v>1</v>
      </c>
      <c r="B5" s="61">
        <v>2</v>
      </c>
      <c r="C5" s="61">
        <v>3</v>
      </c>
    </row>
    <row r="6" spans="1:3" ht="27" customHeight="1">
      <c r="A6" s="64" t="s">
        <v>30</v>
      </c>
      <c r="B6" s="63" t="s">
        <v>21</v>
      </c>
      <c r="C6" s="62">
        <v>0</v>
      </c>
    </row>
    <row r="7" spans="1:3" ht="95.25" customHeight="1">
      <c r="A7" s="13" t="s">
        <v>31</v>
      </c>
      <c r="B7" s="9" t="s">
        <v>23</v>
      </c>
      <c r="C7" s="14">
        <v>0</v>
      </c>
    </row>
    <row r="8" spans="1:3" ht="48.75" customHeight="1">
      <c r="A8" s="13" t="s">
        <v>32</v>
      </c>
      <c r="B8" s="9" t="s">
        <v>25</v>
      </c>
      <c r="C8" s="62">
        <v>0</v>
      </c>
    </row>
    <row r="9" spans="1:3" ht="17.25" customHeight="1">
      <c r="A9" s="11"/>
      <c r="B9" s="11"/>
      <c r="C9" s="11"/>
    </row>
    <row r="10" spans="1:3" ht="13.5" customHeight="1">
      <c r="A10" s="16"/>
      <c r="B10" s="16"/>
      <c r="C10" s="16"/>
    </row>
    <row r="11" spans="1:3" ht="14.25" customHeight="1">
      <c r="A11" s="16"/>
      <c r="B11" s="16"/>
      <c r="C11" s="16"/>
    </row>
    <row r="12" spans="1:3" ht="15" hidden="1" customHeight="1">
      <c r="A12" s="16"/>
      <c r="B12" s="16"/>
      <c r="C12" s="16"/>
    </row>
    <row r="13" spans="1:3" ht="61.5" customHeight="1">
      <c r="A13" s="53" t="s">
        <v>147</v>
      </c>
      <c r="B13" s="50"/>
      <c r="C13" s="52" t="s">
        <v>146</v>
      </c>
    </row>
    <row r="14" spans="1:3" ht="15.75">
      <c r="A14" s="16"/>
      <c r="B14" s="16"/>
      <c r="C14" s="16"/>
    </row>
    <row r="15" spans="1:3" ht="17.25" customHeight="1">
      <c r="A15" s="17"/>
      <c r="B15" s="18"/>
      <c r="C15" s="19"/>
    </row>
    <row r="16" spans="1:3" ht="36.75" customHeight="1">
      <c r="A16" s="48" t="s">
        <v>143</v>
      </c>
      <c r="B16" s="49"/>
      <c r="C16" s="51" t="s">
        <v>145</v>
      </c>
    </row>
    <row r="17" spans="1:3" ht="15.75">
      <c r="A17" s="48"/>
      <c r="B17" s="18"/>
      <c r="C17" s="51"/>
    </row>
    <row r="18" spans="1:3" ht="15.75">
      <c r="A18" s="20"/>
      <c r="B18" s="18"/>
      <c r="C18" s="51"/>
    </row>
    <row r="19" spans="1:3" ht="39.75" customHeight="1">
      <c r="A19" s="48" t="s">
        <v>193</v>
      </c>
      <c r="B19" s="49"/>
      <c r="C19" s="51" t="s">
        <v>144</v>
      </c>
    </row>
    <row r="20" spans="1:3" ht="15.75">
      <c r="A20" s="20"/>
      <c r="B20" s="18"/>
      <c r="C20" s="19"/>
    </row>
    <row r="21" spans="1:3" ht="15.75">
      <c r="A21" s="20"/>
      <c r="B21" s="18"/>
      <c r="C21" s="19"/>
    </row>
    <row r="22" spans="1:3" ht="15.75">
      <c r="A22" s="20"/>
      <c r="B22" s="18"/>
      <c r="C22" s="19"/>
    </row>
    <row r="23" spans="1:3" ht="15.75">
      <c r="A23" s="20"/>
      <c r="B23" s="18"/>
      <c r="C23" s="19"/>
    </row>
    <row r="24" spans="1:3" ht="15.75">
      <c r="A24" s="20"/>
      <c r="B24" s="18"/>
      <c r="C24" s="19"/>
    </row>
  </sheetData>
  <pageMargins left="0.70866141732283472" right="0.31496062992125984" top="0.55118110236220474" bottom="0.55118110236220474" header="0" footer="0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план титул</vt:lpstr>
      <vt:lpstr>Таблица 1</vt:lpstr>
      <vt:lpstr>Таблица 2</vt:lpstr>
      <vt:lpstr>Таблица 2.1.</vt:lpstr>
      <vt:lpstr>Таблица 3</vt:lpstr>
      <vt:lpstr>Таблица 4</vt:lpstr>
      <vt:lpstr>'план титул'!Область_печати</vt:lpstr>
      <vt:lpstr>'Таблица 2'!Область_печати</vt:lpstr>
      <vt:lpstr>'Таблица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2018-04-17T08:46:53Z</cp:lastPrinted>
  <dcterms:created xsi:type="dcterms:W3CDTF">2016-05-25T03:20:39Z</dcterms:created>
  <dcterms:modified xsi:type="dcterms:W3CDTF">2018-12-18T14:16:25Z</dcterms:modified>
  <dc:description>exif_MSED_2846aac94c04632ef4869c4c62ece583677df23ff977ed1470750fbe23836c1c</dc:description>
</cp:coreProperties>
</file>