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2435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титул'!$A$2:$L$200</definedName>
    <definedName name="_xlnm.Print_Area" localSheetId="2">'Таблица 2'!$A$1:$P$54,'Таблица 2'!$Q$12</definedName>
  </definedNames>
  <calcPr calcId="125725"/>
</workbook>
</file>

<file path=xl/calcChain.xml><?xml version="1.0" encoding="utf-8"?>
<calcChain xmlns="http://schemas.openxmlformats.org/spreadsheetml/2006/main">
  <c r="D10" i="9"/>
  <c r="G37" i="1"/>
  <c r="F37" l="1"/>
  <c r="G23" l="1"/>
  <c r="G25"/>
  <c r="F23"/>
  <c r="F12" l="1"/>
  <c r="F13"/>
  <c r="G21"/>
  <c r="F27" l="1"/>
  <c r="F26"/>
  <c r="F45" l="1"/>
  <c r="J33" l="1"/>
  <c r="P27"/>
  <c r="P25" s="1"/>
  <c r="L27"/>
  <c r="L25" s="1"/>
  <c r="F31" l="1"/>
  <c r="F35"/>
  <c r="H27"/>
  <c r="H50"/>
  <c r="F50"/>
  <c r="J50" s="1"/>
  <c r="F48"/>
  <c r="F46"/>
  <c r="J45"/>
  <c r="N45" s="1"/>
  <c r="F43"/>
  <c r="F41"/>
  <c r="F42"/>
  <c r="N48" l="1"/>
  <c r="N49"/>
  <c r="P49"/>
  <c r="N50"/>
  <c r="J46"/>
  <c r="N46" s="1"/>
  <c r="J47"/>
  <c r="N47" s="1"/>
  <c r="J42"/>
  <c r="N42" s="1"/>
  <c r="J43"/>
  <c r="N43" s="1"/>
  <c r="J44"/>
  <c r="J41"/>
  <c r="N41" s="1"/>
  <c r="P33"/>
  <c r="P31" s="1"/>
  <c r="L33"/>
  <c r="L31" s="1"/>
  <c r="J32"/>
  <c r="N33"/>
  <c r="P9"/>
  <c r="L9"/>
  <c r="N32" l="1"/>
  <c r="N31" s="1"/>
  <c r="N26"/>
  <c r="I62" i="7" l="1"/>
  <c r="I47"/>
  <c r="I14" l="1"/>
  <c r="I6" s="1"/>
  <c r="N27" i="1" l="1"/>
  <c r="M19"/>
  <c r="N12"/>
  <c r="N11" s="1"/>
  <c r="J12"/>
  <c r="J11" s="1"/>
  <c r="M17"/>
  <c r="I17"/>
  <c r="E15"/>
  <c r="E14"/>
  <c r="I14"/>
  <c r="M14"/>
  <c r="I15"/>
  <c r="M15"/>
  <c r="H33" l="1"/>
  <c r="F11" l="1"/>
  <c r="E29" l="1"/>
  <c r="E28"/>
  <c r="E17" l="1"/>
  <c r="E32" l="1"/>
  <c r="I21" i="7" l="1"/>
  <c r="I18" l="1"/>
  <c r="E52" i="1"/>
  <c r="K37" l="1"/>
  <c r="M48"/>
  <c r="P42"/>
  <c r="O42" s="1"/>
  <c r="M42" s="1"/>
  <c r="P43"/>
  <c r="O43" s="1"/>
  <c r="M43" s="1"/>
  <c r="P44"/>
  <c r="O44" s="1"/>
  <c r="P41"/>
  <c r="M45"/>
  <c r="M46"/>
  <c r="M50"/>
  <c r="H9"/>
  <c r="O41" l="1"/>
  <c r="M41" s="1"/>
  <c r="P40"/>
  <c r="N44"/>
  <c r="M44" s="1"/>
  <c r="P53"/>
  <c r="O53" s="1"/>
  <c r="N53" s="1"/>
  <c r="M53" s="1"/>
  <c r="L53" s="1"/>
  <c r="K53" s="1"/>
  <c r="J53" s="1"/>
  <c r="P51"/>
  <c r="O51" s="1"/>
  <c r="N51" s="1"/>
  <c r="M51" s="1"/>
  <c r="O47"/>
  <c r="O49"/>
  <c r="I45"/>
  <c r="I42"/>
  <c r="I43"/>
  <c r="I46"/>
  <c r="I50"/>
  <c r="P39"/>
  <c r="O39" s="1"/>
  <c r="N39" s="1"/>
  <c r="M39" s="1"/>
  <c r="L39" s="1"/>
  <c r="K39" s="1"/>
  <c r="J39" s="1"/>
  <c r="I39" s="1"/>
  <c r="H39" s="1"/>
  <c r="G39" s="1"/>
  <c r="F39" s="1"/>
  <c r="P38"/>
  <c r="O38" s="1"/>
  <c r="N38" s="1"/>
  <c r="M38" s="1"/>
  <c r="L38" s="1"/>
  <c r="K38" s="1"/>
  <c r="J38" s="1"/>
  <c r="I38" s="1"/>
  <c r="H38" s="1"/>
  <c r="G38" s="1"/>
  <c r="F38" s="1"/>
  <c r="P36"/>
  <c r="O36" s="1"/>
  <c r="N36" s="1"/>
  <c r="M34"/>
  <c r="M32"/>
  <c r="M33"/>
  <c r="O31"/>
  <c r="M31" s="1"/>
  <c r="O21"/>
  <c r="O37" s="1"/>
  <c r="I18"/>
  <c r="M13"/>
  <c r="I13"/>
  <c r="E13"/>
  <c r="P35" l="1"/>
  <c r="L51"/>
  <c r="K51" s="1"/>
  <c r="J51" s="1"/>
  <c r="I51" s="1"/>
  <c r="H51" s="1"/>
  <c r="G51" s="1"/>
  <c r="F51" s="1"/>
  <c r="M47"/>
  <c r="K47" s="1"/>
  <c r="I47" s="1"/>
  <c r="O35"/>
  <c r="M49"/>
  <c r="I41"/>
  <c r="N35"/>
  <c r="M36"/>
  <c r="I34"/>
  <c r="K31"/>
  <c r="I12"/>
  <c r="L49" l="1"/>
  <c r="E12"/>
  <c r="F9"/>
  <c r="E9" s="1"/>
  <c r="M12"/>
  <c r="L36"/>
  <c r="M35"/>
  <c r="E27"/>
  <c r="K49" l="1"/>
  <c r="K40" s="1"/>
  <c r="K21" s="1"/>
  <c r="L40"/>
  <c r="L37" s="1"/>
  <c r="E26"/>
  <c r="M11"/>
  <c r="N9"/>
  <c r="L35"/>
  <c r="K36"/>
  <c r="I48"/>
  <c r="I44"/>
  <c r="P37"/>
  <c r="E11" l="1"/>
  <c r="J36"/>
  <c r="K35"/>
  <c r="E45"/>
  <c r="E47"/>
  <c r="E48"/>
  <c r="E50"/>
  <c r="E41"/>
  <c r="E42"/>
  <c r="E43"/>
  <c r="E44"/>
  <c r="J35" l="1"/>
  <c r="I36"/>
  <c r="I11"/>
  <c r="J9"/>
  <c r="E46"/>
  <c r="G35" l="1"/>
  <c r="I35"/>
  <c r="I53"/>
  <c r="E38"/>
  <c r="E39"/>
  <c r="P23"/>
  <c r="L23"/>
  <c r="M30"/>
  <c r="I30"/>
  <c r="H30" s="1"/>
  <c r="G30" s="1"/>
  <c r="M20"/>
  <c r="M18"/>
  <c r="M16"/>
  <c r="I16"/>
  <c r="E16"/>
  <c r="I33"/>
  <c r="I32"/>
  <c r="H35"/>
  <c r="E33"/>
  <c r="E51"/>
  <c r="F30" l="1"/>
  <c r="F25" s="1"/>
  <c r="H25"/>
  <c r="H23" s="1"/>
  <c r="E36"/>
  <c r="M9"/>
  <c r="I9"/>
  <c r="E34"/>
  <c r="H31"/>
  <c r="G31"/>
  <c r="E35"/>
  <c r="E18" l="1"/>
  <c r="E31"/>
  <c r="E30"/>
  <c r="N40"/>
  <c r="E23" l="1"/>
  <c r="M40"/>
  <c r="F10" i="9" l="1"/>
  <c r="I10" s="1"/>
  <c r="I12" l="1"/>
  <c r="F12"/>
  <c r="E25" i="1" l="1"/>
  <c r="J40"/>
  <c r="I49"/>
  <c r="H49" s="1"/>
  <c r="H40" s="1"/>
  <c r="I40" l="1"/>
  <c r="H37"/>
  <c r="G49"/>
  <c r="E10" i="9" l="1"/>
  <c r="F49" i="1"/>
  <c r="G40"/>
  <c r="H21"/>
  <c r="E49" l="1"/>
  <c r="F40"/>
  <c r="E12" i="9"/>
  <c r="H10"/>
  <c r="H12" s="1"/>
  <c r="F21" i="1" l="1"/>
  <c r="E21" s="1"/>
  <c r="E37"/>
  <c r="D12" i="9" s="1"/>
  <c r="E40" i="1"/>
  <c r="G10" i="9" l="1"/>
  <c r="G12" s="1"/>
</calcChain>
</file>

<file path=xl/comments1.xml><?xml version="1.0" encoding="utf-8"?>
<comments xmlns="http://schemas.openxmlformats.org/spreadsheetml/2006/main">
  <authors>
    <author>Полина В. Фадеева</author>
  </authors>
  <commentLis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Полина В. Фадеева:</t>
        </r>
        <r>
          <rPr>
            <sz val="9"/>
            <color indexed="81"/>
            <rFont val="Tahoma"/>
            <family val="2"/>
            <charset val="204"/>
          </rPr>
          <t xml:space="preserve">
КС 71088813</t>
        </r>
      </text>
    </commen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Полина В. Фадеева:</t>
        </r>
        <r>
          <rPr>
            <sz val="9"/>
            <color indexed="81"/>
            <rFont val="Tahoma"/>
            <family val="2"/>
            <charset val="204"/>
          </rPr>
          <t xml:space="preserve">
КС 710088812</t>
        </r>
      </text>
    </comment>
  </commentList>
</comments>
</file>

<file path=xl/sharedStrings.xml><?xml version="1.0" encoding="utf-8"?>
<sst xmlns="http://schemas.openxmlformats.org/spreadsheetml/2006/main" count="529" uniqueCount="406">
  <si>
    <t>Наименование показателя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</si>
  <si>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</si>
  <si>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</si>
  <si>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</si>
  <si>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</si>
  <si>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</si>
  <si>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Код строки</t>
  </si>
  <si>
    <t>Уплата иных платежей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</si>
  <si>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</si>
  <si>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Таблица 2.1.</t>
  </si>
  <si>
    <t>Таблица 3</t>
  </si>
  <si>
    <t>Сведения о средствах, поступающих во временное распоряжение учреждения (подразделения)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</si>
  <si>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</si>
  <si>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</si>
  <si>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</si>
  <si>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</si>
  <si>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</si>
  <si>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</si>
  <si>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</si>
  <si>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</si>
  <si>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</si>
  <si>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</si>
  <si>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</si>
  <si>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Справочная информация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</si>
  <si>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</si>
  <si>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</si>
  <si>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</si>
  <si>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</si>
  <si>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</si>
  <si>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</si>
  <si>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</si>
  <si>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</si>
  <si>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</si>
  <si>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</si>
  <si>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</si>
  <si>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Единица измерения:  руб.</t>
  </si>
  <si>
    <t>руб.</t>
  </si>
  <si>
    <t>по ОКЕЙ</t>
  </si>
  <si>
    <t>Наименование органа, осуществляющего функции и полномочия учредителя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</si>
  <si>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</si>
  <si>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</si>
  <si>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</si>
  <si>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>I. Сведения о деятельности муниципального учреждения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</si>
  <si>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</si>
  <si>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</si>
  <si>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</si>
  <si>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</si>
  <si>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</si>
  <si>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</si>
  <si>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</si>
  <si>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</si>
  <si>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</si>
  <si>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</si>
  <si>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</si>
  <si>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</si>
  <si>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</si>
  <si>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</si>
  <si>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</si>
  <si>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</si>
  <si>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</si>
  <si>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</si>
  <si>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</si>
  <si>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</si>
  <si>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</si>
  <si>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</si>
  <si>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</si>
  <si>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</si>
  <si>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</si>
  <si>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</si>
  <si>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</si>
  <si>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</si>
  <si>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</si>
  <si>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</si>
  <si>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</si>
  <si>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</si>
  <si>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</si>
  <si>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</si>
  <si>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</si>
  <si>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</si>
  <si>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</si>
  <si>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</si>
  <si>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</si>
  <si>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</si>
  <si>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</si>
  <si>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</si>
  <si>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</si>
  <si>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</si>
  <si>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</si>
  <si>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</si>
  <si>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</si>
  <si>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</si>
  <si>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</si>
  <si>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</si>
  <si>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</si>
  <si>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</si>
  <si>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</si>
  <si>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</si>
  <si>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</si>
  <si>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</si>
  <si>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</si>
  <si>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</si>
  <si>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</si>
  <si>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</si>
  <si>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</si>
  <si>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</si>
  <si>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</si>
  <si>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</si>
  <si>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</si>
  <si>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</si>
  <si>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</si>
  <si>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</si>
  <si>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</si>
  <si>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</si>
  <si>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</si>
  <si>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Х</t>
  </si>
  <si>
    <t>Таблица 1</t>
  </si>
  <si>
    <t>Показатели выплат по расходам на закупку товаров, работ, услуг учреждения (подразделения) на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</si>
  <si>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</si>
  <si>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</si>
  <si>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</si>
  <si>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</si>
  <si>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</si>
  <si>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</si>
  <si>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</si>
  <si>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</si>
  <si>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</si>
  <si>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</si>
  <si>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</si>
  <si>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</si>
  <si>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штрафов, пеней, иных сумм принудительного изъятия</t>
  </si>
  <si>
    <t>X</t>
  </si>
  <si>
    <t>СУБКОСГУ
(Код аналитики)</t>
  </si>
  <si>
    <t>Показатели по поступлениям и выплатам</t>
  </si>
  <si>
    <t>Фонд оплаты труда</t>
  </si>
  <si>
    <t>Иные выплаты персоналу учреждений, за исключением фонда оплаты труда</t>
  </si>
  <si>
    <t>Налог на имущество организаций и земельного налога</t>
  </si>
  <si>
    <t>Уплата прочих налогов и сборов</t>
  </si>
  <si>
    <t>Вид расходов
в соотв. с КБК
(строки 200-260)</t>
  </si>
  <si>
    <t xml:space="preserve">Закупка товаров, работ, услуг в целях капитального ремонта государственного (муниципального)  имущества
Информация официального сайта Министерства финансов Российской Федерации: http://minfin.ru/ru/perfomance/budget/classandaccounting/?id_38=94716&amp;page_id=808&amp;popup=Y&amp;area_id=38##ixzz4VbuU55gH
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</si>
  <si>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
</t>
  </si>
  <si>
    <t xml:space="preserve">Прочая закупка товаров, работ и услуг для обеспечения государственных (муниципальных) нужд
</t>
  </si>
  <si>
    <t xml:space="preserve">Научно-исследовательские и опытно-конструкторские работы
</t>
  </si>
  <si>
    <t xml:space="preserve">Прочие расходы (кроме расходов на закупку товаров, работ, услуг)
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</si>
  <si>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
</t>
  </si>
  <si>
    <t>Расходы на закупку товаров, работ, услуг, всего</t>
  </si>
  <si>
    <t>Расходы на уплату налогов, сборов и иных платежей, всего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</si>
  <si>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</si>
  <si>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</si>
  <si>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</si>
  <si>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</si>
  <si>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</si>
  <si>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</si>
  <si>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</si>
  <si>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работы,услуги</t>
  </si>
  <si>
    <t>Прочие расходы</t>
  </si>
  <si>
    <t>Увеличение стоимости основных средств</t>
  </si>
  <si>
    <t>Увеличение стоимости нематериальных активов</t>
  </si>
  <si>
    <t>Увеличение стоимости материальных запасов</t>
  </si>
  <si>
    <t xml:space="preserve">доходы от оказания услуг, работ: </t>
  </si>
  <si>
    <t>иные субсидии, предоставленные из бюджета:</t>
  </si>
  <si>
    <t>Таблица 2</t>
  </si>
  <si>
    <t>Муниципальное бюджетное учреждение "Пушкинское городское хозяйство"</t>
  </si>
  <si>
    <t>ИНН/КПП  5038079922/503801001</t>
  </si>
  <si>
    <t>муниципальное образование городское поселение Пушкино Пушкинского муниципального района Московской области, от имени которого выступает администрация Пушкинского муниципального района Московской области</t>
  </si>
  <si>
    <t>141200. Московская область, г. Пушкино, ул. Институтская. 15-а</t>
  </si>
  <si>
    <t>- Осуществления коммунальных, бытовых, культурных, охранных и иных функций в соответствии с муниципальными заданиями, распоряжениями, либо с согласия Учредителя, а также назначением закрепленного за Учреждением имущества</t>
  </si>
  <si>
    <t>- Организации и содержания мест массового отдыха, муниципальных автостоянок, площадей, фонтанов, парков и другой инфраструктуры города Пушкино</t>
  </si>
  <si>
    <t>- Удовлетворения нужд города Пушкино, населения, юридических лиц и индивидуальных предпринимателей в качественных услугах, выполняемых  в сфере городского хозяйства, бытового обслуживания и культуры</t>
  </si>
  <si>
    <t>- Осуществления права владения и пользования имуществом городского поселения Пушкино Пушкинского муниципального района Московской области, закрепленным на праве оперативного управления за Учреждением, в соответствии с заданиями, распоряжениями либо с согласия Учредителя, а также назначением закрепленного за Учреждением имущества в пределах компетенции, установленной законодательством</t>
  </si>
  <si>
    <t>- Материально-технического обеспечения органов местного самоуправления</t>
  </si>
  <si>
    <t>- Обеспечения органов местного самоуправления недвижимым имуществом, необходимым для их размещения</t>
  </si>
  <si>
    <t>- Организация проектирования, строительства, реконструкции  и ремонта муниципальных объектов</t>
  </si>
  <si>
    <t>- Транспортного обеспечения органов местного самоуправления</t>
  </si>
  <si>
    <t>-Организации благоустройства и озеленения территории городского поселения Пушкино, использования, охраны, защиты, воспроизводства городских лесов, особо охраняемых природных территорий, расположенных в границах городского поселения Пушкино</t>
  </si>
  <si>
    <t xml:space="preserve">- Осуществления дорожной деятельности в отношении автомобильных дорог местного значения в границах городского поселения Пушкино и обеспечения безопасности дорожного движения на них, включая создание и обеспечение функционирования парковок (парковочных мест), осуществление контроля за сохранностью автомобильных дорог местного значения в границах городского поселения Пушкино
</t>
  </si>
  <si>
    <t>- Содержания муниципального жилищного фонда</t>
  </si>
  <si>
    <t>1. Проведение работ по содержанию городских площадей, городских парков, лесов, набережных, мест массового отдыха, памятников, бесхозяйных объектов и территорий и других объектов инженерной инфраструктуры и внешнего благоустройства</t>
  </si>
  <si>
    <t>2. Организация и содержание муниципальных стоянок для автотранспорта</t>
  </si>
  <si>
    <t>3. Предоставление услуг автомобильного транспорта</t>
  </si>
  <si>
    <t>4. Обеспечение технического обслуживания и ремонта автотранспортных средств</t>
  </si>
  <si>
    <t>5. Оказание услуг бытового и коммунального характера</t>
  </si>
  <si>
    <t>6. Осуществление услуг по охране зданий и других объектов, компьютерному обслуживанию</t>
  </si>
  <si>
    <t>7. Организация библиотечного обслуживания населения города Пушкино</t>
  </si>
  <si>
    <t>8. Проведение работ по мобилизации доходов от использования земельных участков и имущества</t>
  </si>
  <si>
    <t>9. Организация работ по оформлению расчетов, сбору и аккумулированию средств за жилищно-коммунальные услуги</t>
  </si>
  <si>
    <t>10. Осуществление эксплуатационно-ремонтной деятельности по благоустройству и озеленению территорий</t>
  </si>
  <si>
    <t>11. Подготовка предложений по объемам муниципального задания на выполнение работ и оказания услуг на территории города Пушкино</t>
  </si>
  <si>
    <t>12. Проведение работ по устройству наружных и внутренних сетей и коммуникаций, а также их техническому обслуживанию, ремонту, реконструкции и содержанию</t>
  </si>
  <si>
    <t>13. Выращивание цветочной продукции и рассады, цветочного кустарника, деревьев</t>
  </si>
  <si>
    <t>14. Текущее содержание, реконструкция и капитальный ремонт уличного освещения</t>
  </si>
  <si>
    <t>15. Текущее содержание технических средств организации дорожного движения</t>
  </si>
  <si>
    <t>16. Проведение работ по упорядочению размещения гаражных конструкций на территории города Пушкино</t>
  </si>
  <si>
    <t>17. Организация, обеспечение и осуществление эксплуатации, надлежащего содержания зданий, строений, сооружений, нежилых помещений, инженерных систем, контроль за их состоянием, в том числе с привлечением подрядных   организаций на договорной основе</t>
  </si>
  <si>
    <t>18. Приобретение, учет и хранение материалов, оборудования, инвентаря и иных материальных ценностей, а также материально-техническое обеспечение органов местного самоуправления</t>
  </si>
  <si>
    <t>19. Организация предоставления коммунальных услуг органам местного самоуправления</t>
  </si>
  <si>
    <t>20. Организация, обеспечение и осуществление санитарного содержания нежилых помещений, благоустройства прилегающей территорий к объектом недвижимости, закрепленным на праве оперативного управления за Учреждением</t>
  </si>
  <si>
    <t>21. Размещение в установленном порядке органов местного самоуправления в зданиях и нежилых помещениях</t>
  </si>
  <si>
    <t>22. Подготовка залов и иных помещений для проведения заседаний, совещаний, конференций, общественно-политических, культурно-массовых и иных мероприятий органами местного самоуправления</t>
  </si>
  <si>
    <t>23. Контроль за соблюдением работниками организаций, размещенных в зданиях и нежилых помещениях, закрепленных на праве оперативного управления за Учреждением, правил пожарной безопасности, правил и норм по охране труда и производственной санитарии, технологической дисциплины, выполнение мероприятий по гражданской обороне</t>
  </si>
  <si>
    <t>24. Организация перевозок муниципальных служащих органов местного самоуправления по маршрутам, согласованных с Учредителем</t>
  </si>
  <si>
    <t>25. Осуществление функций страхователя по договору страхования имущества переданного в оперативное управление Учреждению</t>
  </si>
  <si>
    <t>26. Обеспечение эксплуатации переданных в оперативное управление объектов недвижимого имущества в период мобилизации и в военное время</t>
  </si>
  <si>
    <t>27. Осуществление мероприятий по защите информации</t>
  </si>
  <si>
    <t>28. Разборка и снос зданий, расчистка строительных участков</t>
  </si>
  <si>
    <t>29. Производство земляных работ</t>
  </si>
  <si>
    <t>30. Производство общестроительных работ по строительству прочих зданий и сооружений, не включенных в другие группировка</t>
  </si>
  <si>
    <t>31. Строительство спортивных сооружений</t>
  </si>
  <si>
    <t>32. Производство каменных работ</t>
  </si>
  <si>
    <t>33. Производство столярных и плотничных работ</t>
  </si>
  <si>
    <t>34. Архитектурная  деятельность</t>
  </si>
  <si>
    <t>35. Производство общестроительных работ по возведению зданий</t>
  </si>
  <si>
    <t>36. Строительство спортивных сооружений</t>
  </si>
  <si>
    <t>37. Производство каменных работ</t>
  </si>
  <si>
    <t>38. Производство столярных и плотничных работ</t>
  </si>
  <si>
    <t>39. Архитектурная  деятельность</t>
  </si>
  <si>
    <t>40. Производство общестроительных работ по возведению зданий</t>
  </si>
  <si>
    <t>41. Монтаж зданий и сооружений из сборных конструкций</t>
  </si>
  <si>
    <t>42. Монтаж строительных лесов и подмостей</t>
  </si>
  <si>
    <t>43. Производство санитарно-технических работ</t>
  </si>
  <si>
    <t>44. Устройство полов и облицовка стен</t>
  </si>
  <si>
    <t>45. Проектирование, связанное со строительством инженерных сооружений, включая гидротехнические сооружения</t>
  </si>
  <si>
    <t>46. Производство общестроительных работ по строительству мостов, надземных автомобильных дорог, тоннелей</t>
  </si>
  <si>
    <t>47. Устройство покрытий зданий и сооружений</t>
  </si>
  <si>
    <t>48. Производство бетонных и железобетонных работ</t>
  </si>
  <si>
    <t>49. Монтаж прочего инженерного оборудования</t>
  </si>
  <si>
    <t>50. Производство стекольных работ</t>
  </si>
  <si>
    <t>51. Монтаж прочего инженерного оборудования</t>
  </si>
  <si>
    <t>52. Производство санитарно-технических работ</t>
  </si>
  <si>
    <t>53. Устройство полов и облицовка стен</t>
  </si>
  <si>
    <t>54. Проектирование, связанное со строительством инженерных сооружений, включая гидротехнические сооружения</t>
  </si>
  <si>
    <t>55. Производство общестроительных работ по строительству мостов, надземных автомобильных дорог, тоннелей</t>
  </si>
  <si>
    <t>56. Устройство покрытий зданий и сооружений</t>
  </si>
  <si>
    <t>57. Производство бетонных и железобетонных работ</t>
  </si>
  <si>
    <t>58. Производство стекольных работ</t>
  </si>
  <si>
    <t xml:space="preserve">59. Производство общестроительных работ по прокладке местных трубопроводных линий связи, включая вспомогательные работы </t>
  </si>
  <si>
    <t>60. Производство общестроительных работ  по строительству автомобильных, железных дорог и взлетно-посадочных полос</t>
  </si>
  <si>
    <t>61. Монтаж металлических строительных конструкций</t>
  </si>
  <si>
    <t>62. Производство штукатурных работ</t>
  </si>
  <si>
    <t>63.Производство малярных работ</t>
  </si>
  <si>
    <t>64. Предоставление услуг по закладке, обработке и содержанию садов, парков и других зеленых насаждений</t>
  </si>
  <si>
    <t>65. Осуществление предпринимательской  и иной деятельности, приносящей доход, способствующей достижению основных целей деятельности, не противоречащей законодательству и осуществляемую с согласия Учредителя, а именно:</t>
  </si>
  <si>
    <t>65.1 Монтаж прочего инженерного оборудования</t>
  </si>
  <si>
    <t>65.2 Производство стекольных работ</t>
  </si>
  <si>
    <t>65.3 Монтаж прочего инженерного оборудования</t>
  </si>
  <si>
    <t>65.4 Осуществляет услуги по охране помещений и объектов, компьютерному обслуживанию</t>
  </si>
  <si>
    <t>65.5 Обслуживает и эксплуатирует здания и сооружения и прилегающую к ним территорию</t>
  </si>
  <si>
    <t>65.6 Оказывает услуги по ландшафтному дизайну, фитодизайну и дизайну интерьера</t>
  </si>
  <si>
    <t>65.7 Проводит монтажные и пусконаладочные работы систем теплоснабжения, водоснабжения и водоотведения, а также их техническое обслуживание</t>
  </si>
  <si>
    <t>65.8 Осуществляет промывку канализационных сетей</t>
  </si>
  <si>
    <t>65.9 Осуществляет функции специализированной организации по размещению заказа для государственных и муниципальных нужд.</t>
  </si>
  <si>
    <t>65.10 Организует предоставление проводной телефонной и телеграфной связи.</t>
  </si>
  <si>
    <t>65.11 Проводит текущий и капитальный ремонт нежилых помещений</t>
  </si>
  <si>
    <t>65.12 Воспроизводит (изготавливает экземпляры) аудиовизуальных произведений на любых видах носителей</t>
  </si>
  <si>
    <t>65.13 Реализует печатную продукцию</t>
  </si>
  <si>
    <t>65.14 Изготавливает печатную продукцию</t>
  </si>
  <si>
    <t>65.15 Оказывает транспортно-экспедиционных услуги по перевозке и хранению грузов</t>
  </si>
  <si>
    <t>65.16 Осуществляет посредническую деятельность</t>
  </si>
  <si>
    <t>65.17 Выполняет рекламные работы</t>
  </si>
  <si>
    <t>1. Организация благоустройства и озеленения</t>
  </si>
  <si>
    <t>2. Выполнение работ в области использования автомобильных дорог</t>
  </si>
  <si>
    <t xml:space="preserve">3. Организация и осуществление обслуживаня должностных лиц </t>
  </si>
  <si>
    <t>4. Содержание (эксплуатация) имущества, находящегося в государственной</t>
  </si>
  <si>
    <t>№          п/п</t>
  </si>
  <si>
    <t>Наименование услуги (работы), единица измерения</t>
  </si>
  <si>
    <t>Цена единицы услуги (в руб.)</t>
  </si>
  <si>
    <t>1</t>
  </si>
  <si>
    <t>Услуги  автомобиля поливомоечного комбинированного КО-829А1-01 КАМАЗ, 1 час</t>
  </si>
  <si>
    <t>1 100</t>
  </si>
  <si>
    <t>2</t>
  </si>
  <si>
    <t>Услуги автоподъемника (автовышки) на шасси ГАЗ -278469, 1 час</t>
  </si>
  <si>
    <t>1 150</t>
  </si>
  <si>
    <t>3</t>
  </si>
  <si>
    <t>Услуги  автомобиля самосвал КАМАЗ 43255-АЗ (грузоперевозки), 1час</t>
  </si>
  <si>
    <t xml:space="preserve">  950</t>
  </si>
  <si>
    <t>4</t>
  </si>
  <si>
    <t>Услуги  автомобиля  ГАЗ 330232 (грузоперевозки), 1 час</t>
  </si>
  <si>
    <t>600</t>
  </si>
  <si>
    <t>5</t>
  </si>
  <si>
    <t>Услуги коммунально-уборочной машины на базе трактора МТЗ 82, 1 час</t>
  </si>
  <si>
    <t>1 000</t>
  </si>
  <si>
    <t>6</t>
  </si>
  <si>
    <t>Услуги погрузчика LG 933L, 1 час</t>
  </si>
  <si>
    <t>1 500</t>
  </si>
  <si>
    <t>7</t>
  </si>
  <si>
    <t>Услуги автомобиля самосвал КАМАЗ 6520-26020-63, 1 час</t>
  </si>
  <si>
    <t>1  500</t>
  </si>
  <si>
    <t>8</t>
  </si>
  <si>
    <t>Услуги погрузчика многофункционального LOCUST, 1 час</t>
  </si>
  <si>
    <t>1  000</t>
  </si>
  <si>
    <t>9</t>
  </si>
  <si>
    <t>10</t>
  </si>
  <si>
    <t xml:space="preserve">Испытание электроустановок, 1 час                         </t>
  </si>
  <si>
    <t>1 350</t>
  </si>
  <si>
    <t>11</t>
  </si>
  <si>
    <t>Составление Акта разграничения балансовой принадлежности и ответственности за эксплуатацию электротехнических устройств и сооружений между МБУ "Пушгорхоз" и абонентом ОАО "Мосэнергосбыт", 1 час</t>
  </si>
  <si>
    <t>850</t>
  </si>
  <si>
    <t>12</t>
  </si>
  <si>
    <t>Согласование проекта или электрической схемы присоединения, 1 час</t>
  </si>
  <si>
    <t>750</t>
  </si>
  <si>
    <t>13</t>
  </si>
  <si>
    <t>Озеленение (без учета стоимости посадочного материала),  чел/час</t>
  </si>
  <si>
    <t>280</t>
  </si>
  <si>
    <t>14</t>
  </si>
  <si>
    <t>Выкашивание газонов, чел/час</t>
  </si>
  <si>
    <t>300</t>
  </si>
  <si>
    <t>15</t>
  </si>
  <si>
    <t>350</t>
  </si>
  <si>
    <t>16</t>
  </si>
  <si>
    <t>Уборка придомовых территорий. Очистка придомовых территорий от снега и наледи без применения механизированной техники, чел/час</t>
  </si>
  <si>
    <t>17</t>
  </si>
  <si>
    <t>Ландшафный дизайн, чел/час</t>
  </si>
  <si>
    <t>530</t>
  </si>
  <si>
    <t>18</t>
  </si>
  <si>
    <t>19</t>
  </si>
  <si>
    <t>Услуги платного туалета, 1 посещение</t>
  </si>
  <si>
    <t>20</t>
  </si>
  <si>
    <t xml:space="preserve">Аренда  одной туалетной кабинки в сутки 
*Стоимость аренды  одной туалетной кабинки с сутки зависит от срока аренды, количества  сдаваемых в аренду туалетных кабинок и дополнительных услуг по очистке  кабинок и заправке дезодорирующими средствами и рассчитывается по калькуляции, но не менее чем 
</t>
  </si>
  <si>
    <t>2 500</t>
  </si>
  <si>
    <t>21</t>
  </si>
  <si>
    <t>по смете</t>
  </si>
  <si>
    <t>22</t>
  </si>
  <si>
    <t>Вывоз снега, 1 куб</t>
  </si>
  <si>
    <t>23</t>
  </si>
  <si>
    <t>Разгрузка снега на снегосвалке, 1 куб</t>
  </si>
  <si>
    <t>75</t>
  </si>
  <si>
    <t>24</t>
  </si>
  <si>
    <t>Услуги комбинированной машины КО 823 со сменным оборудованием, 1 час</t>
  </si>
  <si>
    <t>1500</t>
  </si>
  <si>
    <t>25</t>
  </si>
  <si>
    <t>Услуги автогрейдера ГС-14.02, 1 час</t>
  </si>
  <si>
    <t>2 000</t>
  </si>
  <si>
    <t>26</t>
  </si>
  <si>
    <t>Услуги автовыщки на базе  Hyndai HD78, 1 час.</t>
  </si>
  <si>
    <t>1 900</t>
  </si>
  <si>
    <t>27</t>
  </si>
  <si>
    <t>Просыпка песчаносоляной смеси ручным способом, 1 час</t>
  </si>
  <si>
    <t>360</t>
  </si>
  <si>
    <t>28</t>
  </si>
  <si>
    <t>Подготовка песчаносоляной смеси, 1 куб</t>
  </si>
  <si>
    <t>29</t>
  </si>
  <si>
    <t>Услуги погрузчика LG 952, 1 час</t>
  </si>
  <si>
    <t>30</t>
  </si>
  <si>
    <t>Услуги  поршневой компрессорной станции ПКСД 5,25 Д, 1час</t>
  </si>
  <si>
    <t>31</t>
  </si>
  <si>
    <t>Услуги комбинированного катка Bomag 120 FC- 4, 1 час</t>
  </si>
  <si>
    <t>900</t>
  </si>
  <si>
    <t>32</t>
  </si>
  <si>
    <t>Услуги комбинированной машины КО 829 Б1 со сменным оборудованием, 1 час</t>
  </si>
  <si>
    <t>1400</t>
  </si>
  <si>
    <t>33</t>
  </si>
  <si>
    <t>Услуги по предоставлению виброплиты Dynapac LF 100, смена - 8часов</t>
  </si>
  <si>
    <t>800</t>
  </si>
  <si>
    <t>34</t>
  </si>
  <si>
    <t>Услуги по предоставлению швонарезчика Husgvarna FS400LV,  смена-8 часов</t>
  </si>
  <si>
    <t>35</t>
  </si>
  <si>
    <t>Услуги по предоставлению автомобиля спецназначения ISUZU CHD5071GSL, 1 час</t>
  </si>
  <si>
    <t>36</t>
  </si>
  <si>
    <t xml:space="preserve">Услуги по вывозу гаража с использованием специальной техники  крана  и длинномера, 1 гараж </t>
  </si>
  <si>
    <t>11 615</t>
  </si>
  <si>
    <t>37</t>
  </si>
  <si>
    <t>Услуги автомобиля самосвал КАМАЗ 65115, 1 час</t>
  </si>
  <si>
    <t>1 200</t>
  </si>
  <si>
    <t>38</t>
  </si>
  <si>
    <t>Услуги вакуумной коммунальной машины ВКМ  2020, 1час</t>
  </si>
  <si>
    <t>1 800</t>
  </si>
  <si>
    <t>39</t>
  </si>
  <si>
    <t>Услуги многофункциональной уборочной машины МУМ – 2250, 1час</t>
  </si>
  <si>
    <t>1 400</t>
  </si>
  <si>
    <t>План финансово-хозяйственной деятельности Муниципального бюджетного учреждения                                       "Пушкинское городское хозяйство"</t>
  </si>
  <si>
    <t>40</t>
  </si>
  <si>
    <t>41</t>
  </si>
  <si>
    <t>42</t>
  </si>
  <si>
    <t>43</t>
  </si>
  <si>
    <t>Услуги мини-погрузчик с бортовым поворотом ANT 1000/01, 1час</t>
  </si>
  <si>
    <t>Услуги автомобиля самосвал МАЗ -5516X-481-000 , 1час</t>
  </si>
  <si>
    <t>1000</t>
  </si>
  <si>
    <t>Услуги машины уборочной "СДК-5516", 1час</t>
  </si>
  <si>
    <t>Услуги автомобиля специализированного КДМ "Тройка-2000", 1час</t>
  </si>
  <si>
    <t xml:space="preserve"> </t>
  </si>
  <si>
    <t xml:space="preserve">Прочие доходы </t>
  </si>
  <si>
    <t xml:space="preserve">Доходы от операций с активами </t>
  </si>
  <si>
    <t>Услуги по размещению ВОЛС (волоконно-оптической линии связи) в расчете на одну опору), в месяц до</t>
  </si>
  <si>
    <t>Услуги измельчителя древесных отходов марки ТР-200 на базе трактора МТЗ 82 с оператором, в час</t>
  </si>
  <si>
    <t xml:space="preserve"> - на оплату персоналу, всего:</t>
  </si>
  <si>
    <t xml:space="preserve"> оплата труда и начисления по оплате труда</t>
  </si>
  <si>
    <t>Благоустройство территории (в том числе обрезка кустарников, опил и валка деревьев)</t>
  </si>
  <si>
    <t>Предоставление услуг специалиста (рабочего), чел/час</t>
  </si>
  <si>
    <t>Содержание  автомобильных  и внутриквартальных дорог</t>
  </si>
  <si>
    <t>Содержание и поставка электроэнергии на  светофорные объекты</t>
  </si>
  <si>
    <t>Создание условий для эффективного функционирования МБУ "Пушгорхоз"</t>
  </si>
  <si>
    <t>Техническое обслуживание сети уличного освещения</t>
  </si>
  <si>
    <t>Содержания объектов сети уличного освещения</t>
  </si>
  <si>
    <t xml:space="preserve"> Показатели финансового состояния учреждения на 01.01.2018 года</t>
  </si>
  <si>
    <t>195 284 603,34</t>
  </si>
  <si>
    <t>на 2018г. очередной финансовый год</t>
  </si>
  <si>
    <t>на 2019 г. 1-ый год планового периода</t>
  </si>
  <si>
    <t>на 2020г.  2-ой год планового периода</t>
  </si>
  <si>
    <t>на 2018 - 2020 г.г.</t>
  </si>
  <si>
    <t>Первый год планового периода
2019</t>
  </si>
  <si>
    <t xml:space="preserve">          Второй год планового периода
       2020</t>
  </si>
  <si>
    <t>463Н1484</t>
  </si>
  <si>
    <t xml:space="preserve"> 2018 г.</t>
  </si>
  <si>
    <t xml:space="preserve"> 2018г.</t>
  </si>
  <si>
    <t>"01" августа 2018г.</t>
  </si>
  <si>
    <t>Приложение к постановлению администрации Пушкинского муниципального района Московской области от 04.09.2018 № 1846</t>
  </si>
  <si>
    <t>Приложение 2 к Постановлению администрации Пушкинского муниципального района Московской области от 29.12.2017 № 3276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</si>
</sst>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0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5" xfId="0" applyFont="1" applyBorder="1"/>
    <xf numFmtId="0" fontId="5" fillId="0" borderId="0" xfId="0" applyFont="1" applyBorder="1"/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7" xfId="0" applyFont="1" applyFill="1" applyBorder="1"/>
    <xf numFmtId="0" fontId="11" fillId="0" borderId="0" xfId="0" applyFont="1" applyFill="1" applyAlignment="1"/>
    <xf numFmtId="0" fontId="7" fillId="0" borderId="6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" fillId="0" borderId="5" xfId="0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3" fontId="15" fillId="0" borderId="1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/>
    </xf>
    <xf numFmtId="4" fontId="19" fillId="0" borderId="1" xfId="0" applyNumberFormat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/>
    <xf numFmtId="0" fontId="19" fillId="0" borderId="17" xfId="0" applyFont="1" applyFill="1" applyBorder="1" applyAlignment="1">
      <alignment horizontal="left" vertical="center" wrapText="1"/>
    </xf>
    <xf numFmtId="0" fontId="19" fillId="0" borderId="18" xfId="0" applyFont="1" applyFill="1" applyBorder="1" applyAlignment="1">
      <alignment horizontal="center" vertical="center"/>
    </xf>
    <xf numFmtId="0" fontId="19" fillId="0" borderId="18" xfId="0" applyFont="1" applyFill="1" applyBorder="1"/>
    <xf numFmtId="4" fontId="19" fillId="0" borderId="18" xfId="0" applyNumberFormat="1" applyFont="1" applyFill="1" applyBorder="1" applyAlignment="1">
      <alignment horizontal="right" vertical="center"/>
    </xf>
    <xf numFmtId="4" fontId="19" fillId="0" borderId="18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/>
    </xf>
    <xf numFmtId="3" fontId="19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  <xf numFmtId="3" fontId="19" fillId="0" borderId="0" xfId="0" applyNumberFormat="1" applyFont="1" applyFill="1" applyBorder="1"/>
    <xf numFmtId="0" fontId="1" fillId="0" borderId="19" xfId="0" applyFont="1" applyFill="1" applyBorder="1"/>
    <xf numFmtId="0" fontId="1" fillId="0" borderId="0" xfId="0" applyFont="1" applyFill="1" applyBorder="1"/>
    <xf numFmtId="0" fontId="1" fillId="0" borderId="20" xfId="0" applyFont="1" applyFill="1" applyBorder="1"/>
    <xf numFmtId="2" fontId="2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9" fillId="0" borderId="15" xfId="0" applyNumberFormat="1" applyFont="1" applyFill="1" applyBorder="1" applyAlignment="1">
      <alignment horizontal="left" vertical="center" wrapText="1"/>
    </xf>
    <xf numFmtId="4" fontId="15" fillId="0" borderId="15" xfId="0" applyNumberFormat="1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wrapText="1"/>
    </xf>
    <xf numFmtId="0" fontId="15" fillId="0" borderId="15" xfId="0" applyFont="1" applyFill="1" applyBorder="1" applyAlignment="1">
      <alignment horizontal="left" vertical="top" wrapText="1"/>
    </xf>
    <xf numFmtId="0" fontId="19" fillId="0" borderId="15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/>
    <xf numFmtId="4" fontId="9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top" wrapText="1"/>
    </xf>
    <xf numFmtId="0" fontId="1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16" fillId="2" borderId="0" xfId="0" applyFont="1" applyFill="1"/>
    <xf numFmtId="0" fontId="17" fillId="2" borderId="0" xfId="0" applyFont="1" applyFill="1"/>
    <xf numFmtId="0" fontId="14" fillId="2" borderId="0" xfId="1" applyFont="1" applyFill="1" applyAlignment="1" applyProtection="1">
      <alignment horizontal="justify"/>
    </xf>
    <xf numFmtId="0" fontId="7" fillId="2" borderId="0" xfId="0" applyFont="1" applyFill="1"/>
    <xf numFmtId="3" fontId="15" fillId="0" borderId="1" xfId="0" applyNumberFormat="1" applyFont="1" applyFill="1" applyBorder="1" applyAlignment="1">
      <alignment horizontal="right" vertical="center" wrapText="1"/>
    </xf>
    <xf numFmtId="3" fontId="15" fillId="0" borderId="16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vertical="center"/>
    </xf>
    <xf numFmtId="3" fontId="19" fillId="0" borderId="1" xfId="0" applyNumberFormat="1" applyFont="1" applyFill="1" applyBorder="1" applyAlignment="1">
      <alignment vertical="center" wrapText="1"/>
    </xf>
    <xf numFmtId="3" fontId="19" fillId="0" borderId="18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0" fillId="0" borderId="1" xfId="0" applyNumberForma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vertical="top" wrapText="1"/>
    </xf>
    <xf numFmtId="2" fontId="2" fillId="0" borderId="9" xfId="0" applyNumberFormat="1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2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15" fillId="0" borderId="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8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left" vertical="top" wrapText="1"/>
    </xf>
    <xf numFmtId="2" fontId="25" fillId="0" borderId="1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Alignment="1">
      <alignment horizontal="center" vertical="top" wrapText="1"/>
    </xf>
    <xf numFmtId="3" fontId="0" fillId="0" borderId="1" xfId="0" applyNumberForma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5" borderId="0" xfId="0" applyFont="1" applyFill="1"/>
    <xf numFmtId="3" fontId="22" fillId="0" borderId="16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3" fontId="15" fillId="0" borderId="16" xfId="0" applyNumberFormat="1" applyFont="1" applyFill="1" applyBorder="1" applyAlignment="1">
      <alignment vertical="center" wrapText="1"/>
    </xf>
    <xf numFmtId="3" fontId="19" fillId="0" borderId="16" xfId="0" applyNumberFormat="1" applyFont="1" applyFill="1" applyBorder="1" applyAlignment="1">
      <alignment vertical="center" wrapText="1"/>
    </xf>
    <xf numFmtId="3" fontId="19" fillId="0" borderId="16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3" fontId="15" fillId="0" borderId="16" xfId="0" applyNumberFormat="1" applyFont="1" applyFill="1" applyBorder="1" applyAlignment="1">
      <alignment vertical="center"/>
    </xf>
    <xf numFmtId="3" fontId="9" fillId="0" borderId="16" xfId="0" applyNumberFormat="1" applyFont="1" applyFill="1" applyBorder="1" applyAlignment="1">
      <alignment vertical="center"/>
    </xf>
    <xf numFmtId="3" fontId="19" fillId="0" borderId="21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3" fontId="22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2" fontId="2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right" vertical="center" wrapText="1"/>
    </xf>
    <xf numFmtId="4" fontId="19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19" fillId="2" borderId="18" xfId="0" applyNumberFormat="1" applyFont="1" applyFill="1" applyBorder="1" applyAlignment="1">
      <alignment horizontal="right" vertical="center"/>
    </xf>
    <xf numFmtId="4" fontId="19" fillId="0" borderId="22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2"/>
  <sheetViews>
    <sheetView tabSelected="1" zoomScaleNormal="100" zoomScaleSheetLayoutView="115" workbookViewId="0">
      <selection activeCell="H1" sqref="H1"/>
    </sheetView>
  </sheetViews>
  <sheetFormatPr defaultRowHeight="15"/>
  <cols>
    <col min="8" max="8" width="34.140625" customWidth="1"/>
    <col min="12" max="12" width="15.5703125" customWidth="1"/>
  </cols>
  <sheetData>
    <row r="1" spans="1:12" ht="71.25" customHeight="1">
      <c r="I1" s="206" t="s">
        <v>404</v>
      </c>
      <c r="J1" s="206"/>
      <c r="K1" s="206"/>
      <c r="L1" s="206"/>
    </row>
    <row r="2" spans="1:12" ht="81" customHeight="1">
      <c r="A2" s="22"/>
      <c r="B2" s="22"/>
      <c r="C2" s="22"/>
      <c r="D2" s="22"/>
      <c r="E2" s="23"/>
      <c r="F2" s="23"/>
      <c r="G2" s="23"/>
      <c r="H2" s="23"/>
      <c r="I2" s="207" t="s">
        <v>405</v>
      </c>
      <c r="J2" s="207"/>
      <c r="K2" s="207"/>
      <c r="L2" s="207"/>
    </row>
    <row r="3" spans="1:12" ht="24" customHeight="1">
      <c r="A3" s="24"/>
      <c r="B3" s="24"/>
      <c r="C3" s="24"/>
      <c r="D3" s="24"/>
      <c r="E3" s="25"/>
      <c r="F3" s="25"/>
      <c r="G3" s="25"/>
      <c r="H3" s="25"/>
      <c r="I3" s="34"/>
      <c r="J3" s="34"/>
      <c r="K3" s="34"/>
      <c r="L3" s="34"/>
    </row>
    <row r="4" spans="1:12" ht="18.75">
      <c r="A4" s="24"/>
      <c r="B4" s="24"/>
      <c r="C4" s="24"/>
      <c r="D4" s="24"/>
      <c r="E4" s="25"/>
      <c r="F4" s="25"/>
      <c r="G4" s="25"/>
      <c r="H4" s="26"/>
      <c r="I4" s="27"/>
      <c r="J4" s="27"/>
      <c r="K4" s="27"/>
      <c r="L4" s="27"/>
    </row>
    <row r="5" spans="1:12">
      <c r="A5" s="176" t="s">
        <v>368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</row>
    <row r="6" spans="1:12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</row>
    <row r="7" spans="1:12" ht="15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12" ht="18.75">
      <c r="A8" s="24"/>
      <c r="B8" s="24"/>
      <c r="C8" s="24"/>
      <c r="D8" s="36"/>
      <c r="E8" s="25"/>
      <c r="F8" s="25"/>
      <c r="G8" s="25"/>
      <c r="H8" s="25"/>
      <c r="I8" s="24"/>
      <c r="J8" s="24"/>
      <c r="K8" s="24"/>
      <c r="L8" s="24"/>
    </row>
    <row r="9" spans="1:12" ht="18.75">
      <c r="A9" s="24"/>
      <c r="B9" s="24"/>
      <c r="C9" s="24"/>
      <c r="D9" s="36"/>
      <c r="E9" s="24"/>
      <c r="F9" s="24"/>
      <c r="G9" s="24"/>
      <c r="H9" s="24"/>
      <c r="I9" s="24"/>
      <c r="J9" s="24"/>
      <c r="K9" s="24"/>
      <c r="L9" s="28" t="s">
        <v>28</v>
      </c>
    </row>
    <row r="10" spans="1:12" ht="18.75">
      <c r="A10" s="24"/>
      <c r="B10" s="24"/>
      <c r="C10" s="24"/>
      <c r="D10" s="177" t="s">
        <v>403</v>
      </c>
      <c r="E10" s="177"/>
      <c r="F10" s="177"/>
      <c r="G10" s="177"/>
      <c r="H10" s="24"/>
      <c r="I10" s="178" t="s">
        <v>29</v>
      </c>
      <c r="J10" s="178"/>
      <c r="K10" s="22"/>
      <c r="L10" s="29"/>
    </row>
    <row r="11" spans="1:12" ht="18.75">
      <c r="A11" s="24"/>
      <c r="B11" s="24"/>
      <c r="C11" s="24"/>
      <c r="D11" s="36"/>
      <c r="E11" s="24"/>
      <c r="F11" s="24"/>
      <c r="G11" s="24"/>
      <c r="H11" s="24"/>
      <c r="I11" s="24"/>
      <c r="J11" s="24"/>
      <c r="K11" s="24"/>
      <c r="L11" s="30"/>
    </row>
    <row r="12" spans="1:12" ht="18.75">
      <c r="A12" s="24"/>
      <c r="B12" s="24"/>
      <c r="C12" s="24"/>
      <c r="D12" s="36"/>
      <c r="E12" s="177" t="s">
        <v>400</v>
      </c>
      <c r="F12" s="177"/>
      <c r="G12" s="177"/>
      <c r="H12" s="24"/>
      <c r="I12" s="24"/>
      <c r="J12" s="24"/>
      <c r="K12" s="24"/>
      <c r="L12" s="29"/>
    </row>
    <row r="13" spans="1:12" ht="18.75">
      <c r="A13" s="24"/>
      <c r="B13" s="24"/>
      <c r="C13" s="24"/>
      <c r="D13" s="36"/>
      <c r="E13" s="24"/>
      <c r="F13" s="24"/>
      <c r="G13" s="24"/>
      <c r="H13" s="24"/>
      <c r="I13" s="24"/>
      <c r="J13" s="24"/>
      <c r="K13" s="24"/>
      <c r="L13" s="30"/>
    </row>
    <row r="14" spans="1:12" ht="18.75">
      <c r="A14" s="175" t="s">
        <v>30</v>
      </c>
      <c r="B14" s="175"/>
      <c r="C14" s="175"/>
      <c r="D14" s="175"/>
      <c r="E14" s="175"/>
      <c r="F14" s="175"/>
      <c r="G14" s="175"/>
      <c r="H14" s="175"/>
      <c r="I14" s="175"/>
      <c r="J14" s="175"/>
      <c r="K14" s="31" t="s">
        <v>31</v>
      </c>
      <c r="L14" s="32">
        <v>90100001</v>
      </c>
    </row>
    <row r="15" spans="1:12" ht="18.75">
      <c r="A15" s="175" t="s">
        <v>32</v>
      </c>
      <c r="B15" s="175"/>
      <c r="C15" s="175"/>
      <c r="D15" s="175"/>
      <c r="E15" s="175"/>
      <c r="F15" s="175"/>
      <c r="G15" s="175"/>
      <c r="H15" s="175"/>
      <c r="I15" s="175"/>
      <c r="J15" s="175"/>
      <c r="K15" s="24"/>
      <c r="L15" s="33"/>
    </row>
    <row r="16" spans="1:12" ht="18.75">
      <c r="A16" s="175" t="s">
        <v>33</v>
      </c>
      <c r="B16" s="175"/>
      <c r="C16" s="175"/>
      <c r="D16" s="175"/>
      <c r="E16" s="175"/>
      <c r="F16" s="175"/>
      <c r="G16" s="175"/>
      <c r="H16" s="175"/>
      <c r="I16" s="175"/>
      <c r="J16" s="175"/>
      <c r="K16" s="24"/>
      <c r="L16" s="33"/>
    </row>
    <row r="17" spans="1:12" ht="18.75" customHeight="1">
      <c r="A17" s="180" t="s">
        <v>161</v>
      </c>
      <c r="B17" s="180"/>
      <c r="C17" s="180"/>
      <c r="D17" s="180"/>
      <c r="E17" s="180"/>
      <c r="F17" s="180"/>
      <c r="G17" s="180"/>
      <c r="H17" s="180"/>
      <c r="I17" s="180"/>
      <c r="J17" s="180"/>
      <c r="K17" s="24"/>
      <c r="L17" s="37"/>
    </row>
    <row r="18" spans="1:12" ht="18.7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24"/>
      <c r="L18" s="37"/>
    </row>
    <row r="19" spans="1:12" ht="18.7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24"/>
      <c r="L19" s="37"/>
    </row>
    <row r="20" spans="1:12" ht="18.75">
      <c r="A20" s="175" t="s">
        <v>162</v>
      </c>
      <c r="B20" s="175"/>
      <c r="C20" s="175" t="s">
        <v>34</v>
      </c>
      <c r="D20" s="175"/>
      <c r="E20" s="175"/>
      <c r="F20" s="175"/>
      <c r="G20" s="175"/>
      <c r="H20" s="175"/>
      <c r="I20" s="175"/>
      <c r="J20" s="175"/>
      <c r="K20" s="24"/>
      <c r="L20" s="37"/>
    </row>
    <row r="21" spans="1:12" ht="18.75">
      <c r="A21" s="175" t="s">
        <v>35</v>
      </c>
      <c r="B21" s="175"/>
      <c r="C21" s="175"/>
      <c r="D21" s="175" t="s">
        <v>36</v>
      </c>
      <c r="E21" s="175"/>
      <c r="F21" s="175"/>
      <c r="G21" s="175"/>
      <c r="H21" s="175"/>
      <c r="I21" s="175"/>
      <c r="J21" s="175"/>
      <c r="K21" s="31" t="s">
        <v>37</v>
      </c>
      <c r="L21" s="37">
        <v>383</v>
      </c>
    </row>
    <row r="22" spans="1:12" ht="18.75" customHeight="1">
      <c r="A22" s="179" t="s">
        <v>38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ht="18.75" customHeight="1">
      <c r="A23" s="179" t="s">
        <v>163</v>
      </c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</row>
    <row r="24" spans="1:12">
      <c r="A24" s="17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</row>
    <row r="25" spans="1:12" ht="22.5" customHeight="1">
      <c r="A25" s="179" t="s">
        <v>39</v>
      </c>
      <c r="B25" s="179"/>
      <c r="C25" s="179"/>
      <c r="D25" s="179"/>
      <c r="E25" s="179"/>
      <c r="F25" s="179"/>
      <c r="G25" s="179" t="s">
        <v>40</v>
      </c>
      <c r="H25" s="179"/>
      <c r="I25" s="179" t="s">
        <v>41</v>
      </c>
      <c r="J25" s="179"/>
      <c r="K25" s="179"/>
      <c r="L25" s="179"/>
    </row>
    <row r="26" spans="1:12" ht="24.75" customHeight="1">
      <c r="A26" s="179" t="s">
        <v>164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</row>
    <row r="27" spans="1:12" ht="18.75">
      <c r="A27" s="179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</row>
    <row r="28" spans="1:12" ht="18.75">
      <c r="A28" s="179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</row>
    <row r="29" spans="1:12" ht="18.75">
      <c r="A29" s="35"/>
      <c r="B29" s="35"/>
      <c r="C29" s="35"/>
      <c r="D29" s="35"/>
      <c r="E29" s="26"/>
      <c r="F29" s="26"/>
      <c r="G29" s="26"/>
      <c r="H29" s="26"/>
      <c r="I29" s="35"/>
      <c r="J29" s="35"/>
      <c r="K29" s="35"/>
      <c r="L29" s="35"/>
    </row>
    <row r="30" spans="1:12" ht="18.75">
      <c r="A30" s="181" t="s">
        <v>42</v>
      </c>
      <c r="B30" s="181"/>
      <c r="C30" s="181"/>
      <c r="D30" s="181"/>
      <c r="E30" s="181"/>
      <c r="F30" s="181"/>
      <c r="G30" s="181" t="s">
        <v>40</v>
      </c>
      <c r="H30" s="181"/>
      <c r="I30" s="181" t="s">
        <v>41</v>
      </c>
      <c r="J30" s="181"/>
      <c r="K30" s="181"/>
      <c r="L30" s="181"/>
    </row>
    <row r="31" spans="1:12" ht="18.75">
      <c r="A31" s="35"/>
      <c r="B31" s="35"/>
      <c r="C31" s="35"/>
      <c r="D31" s="35"/>
      <c r="E31" s="26"/>
      <c r="F31" s="26"/>
      <c r="G31" s="26"/>
      <c r="H31" s="26"/>
      <c r="I31" s="35"/>
      <c r="J31" s="35"/>
      <c r="K31" s="35"/>
      <c r="L31" s="35"/>
    </row>
    <row r="32" spans="1:12" ht="18.75" customHeight="1">
      <c r="A32" s="179" t="s">
        <v>112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</row>
    <row r="33" spans="1:12" ht="40.5" customHeight="1">
      <c r="A33" s="174" t="s">
        <v>165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</row>
    <row r="34" spans="1:12" ht="42.75" customHeight="1">
      <c r="A34" s="174" t="s">
        <v>166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</row>
    <row r="35" spans="1:12" ht="40.5" customHeight="1">
      <c r="A35" s="174" t="s">
        <v>167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</row>
    <row r="36" spans="1:12" ht="81" customHeight="1">
      <c r="A36" s="174" t="s">
        <v>168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</row>
    <row r="37" spans="1:12" ht="22.5" customHeight="1">
      <c r="A37" s="174" t="s">
        <v>169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</row>
    <row r="38" spans="1:12" ht="21.75" customHeight="1">
      <c r="A38" s="174" t="s">
        <v>170</v>
      </c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</row>
    <row r="39" spans="1:12" ht="21.75" customHeight="1">
      <c r="A39" s="174" t="s">
        <v>171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</row>
    <row r="40" spans="1:12" ht="18.75" customHeight="1">
      <c r="A40" s="174" t="s">
        <v>172</v>
      </c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</row>
    <row r="41" spans="1:12" ht="57.75" customHeight="1">
      <c r="A41" s="174" t="s">
        <v>173</v>
      </c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</row>
    <row r="42" spans="1:12" ht="80.25" customHeight="1">
      <c r="A42" s="174" t="s">
        <v>174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</row>
    <row r="43" spans="1:12" ht="18.75" customHeight="1">
      <c r="A43" s="174" t="s">
        <v>175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</row>
    <row r="44" spans="1:12" ht="18.75" customHeight="1">
      <c r="A44" s="173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</row>
    <row r="45" spans="1:12" ht="20.25" customHeight="1">
      <c r="A45" s="173" t="s">
        <v>113</v>
      </c>
      <c r="B45" s="173"/>
      <c r="C45" s="173"/>
      <c r="D45" s="173"/>
      <c r="E45" s="173"/>
      <c r="F45" s="173"/>
      <c r="G45" s="173"/>
      <c r="H45" s="173"/>
      <c r="I45" s="173" t="s">
        <v>43</v>
      </c>
      <c r="J45" s="173"/>
      <c r="K45" s="173"/>
      <c r="L45" s="173"/>
    </row>
    <row r="46" spans="1:12" ht="40.5" customHeight="1">
      <c r="A46" s="174" t="s">
        <v>176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</row>
    <row r="47" spans="1:12" ht="20.25" customHeight="1">
      <c r="A47" s="174" t="s">
        <v>177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</row>
    <row r="48" spans="1:12" ht="18.75" customHeight="1">
      <c r="A48" s="174" t="s">
        <v>178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</row>
    <row r="49" spans="1:12" ht="21.75" customHeight="1">
      <c r="A49" s="174" t="s">
        <v>179</v>
      </c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</row>
    <row r="50" spans="1:12" ht="21.75" customHeight="1">
      <c r="A50" s="174" t="s">
        <v>180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</row>
    <row r="51" spans="1:12" ht="20.25" customHeight="1">
      <c r="A51" s="174" t="s">
        <v>181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</row>
    <row r="52" spans="1:12" ht="24.75" customHeight="1">
      <c r="A52" s="174" t="s">
        <v>182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</row>
    <row r="53" spans="1:12" ht="22.5" customHeight="1">
      <c r="A53" s="174" t="s">
        <v>183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</row>
    <row r="54" spans="1:12" ht="21" customHeight="1">
      <c r="A54" s="174" t="s">
        <v>184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</row>
    <row r="55" spans="1:12" ht="24.75" customHeight="1">
      <c r="A55" s="174" t="s">
        <v>185</v>
      </c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</row>
    <row r="56" spans="1:12" ht="42" customHeight="1">
      <c r="A56" s="174" t="s">
        <v>186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</row>
    <row r="57" spans="1:12" ht="39" customHeight="1">
      <c r="A57" s="174" t="s">
        <v>187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</row>
    <row r="58" spans="1:12" ht="20.25" customHeight="1">
      <c r="A58" s="174" t="s">
        <v>188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</row>
    <row r="59" spans="1:12" ht="18.75" customHeight="1">
      <c r="A59" s="174" t="s">
        <v>189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</row>
    <row r="60" spans="1:12" ht="20.25" customHeight="1">
      <c r="A60" s="174" t="s">
        <v>190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</row>
    <row r="61" spans="1:12" ht="20.25" customHeight="1">
      <c r="A61" s="174" t="s">
        <v>191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</row>
    <row r="62" spans="1:12" ht="59.25" customHeight="1">
      <c r="A62" s="174" t="s">
        <v>192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</row>
    <row r="63" spans="1:12" ht="45.75" customHeight="1">
      <c r="A63" s="174" t="s">
        <v>193</v>
      </c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</row>
    <row r="64" spans="1:12" ht="20.25" customHeight="1">
      <c r="A64" s="174" t="s">
        <v>194</v>
      </c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</row>
    <row r="65" spans="1:12" ht="42" customHeight="1">
      <c r="A65" s="174" t="s">
        <v>195</v>
      </c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</row>
    <row r="66" spans="1:12" ht="27" customHeight="1">
      <c r="A66" s="174" t="s">
        <v>196</v>
      </c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</row>
    <row r="67" spans="1:12" ht="42.75" customHeight="1">
      <c r="A67" s="174" t="s">
        <v>197</v>
      </c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</row>
    <row r="68" spans="1:12" ht="58.5" customHeight="1">
      <c r="A68" s="174" t="s">
        <v>198</v>
      </c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</row>
    <row r="69" spans="1:12" ht="40.5" customHeight="1">
      <c r="A69" s="174" t="s">
        <v>199</v>
      </c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</row>
    <row r="70" spans="1:12" ht="39.75" customHeight="1">
      <c r="A70" s="174" t="s">
        <v>200</v>
      </c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</row>
    <row r="71" spans="1:12" ht="39" customHeight="1">
      <c r="A71" s="174" t="s">
        <v>201</v>
      </c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</row>
    <row r="72" spans="1:12" ht="21.75" customHeight="1">
      <c r="A72" s="174" t="s">
        <v>202</v>
      </c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</row>
    <row r="73" spans="1:12" ht="20.25" customHeight="1">
      <c r="A73" s="174" t="s">
        <v>203</v>
      </c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</row>
    <row r="74" spans="1:12" ht="20.25" customHeight="1">
      <c r="A74" s="174" t="s">
        <v>204</v>
      </c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</row>
    <row r="75" spans="1:12" ht="39.75" customHeight="1">
      <c r="A75" s="174" t="s">
        <v>205</v>
      </c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</row>
    <row r="76" spans="1:12" ht="20.25" customHeight="1">
      <c r="A76" s="174" t="s">
        <v>206</v>
      </c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</row>
    <row r="77" spans="1:12" ht="20.25" customHeight="1">
      <c r="A77" s="174" t="s">
        <v>207</v>
      </c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</row>
    <row r="78" spans="1:12" ht="20.25" customHeight="1">
      <c r="A78" s="174" t="s">
        <v>208</v>
      </c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</row>
    <row r="79" spans="1:12" ht="20.25" customHeight="1">
      <c r="A79" s="174" t="s">
        <v>209</v>
      </c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</row>
    <row r="80" spans="1:12" ht="20.25" customHeight="1">
      <c r="A80" s="174" t="s">
        <v>210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</row>
    <row r="81" spans="1:12" ht="20.25" customHeight="1">
      <c r="A81" s="174" t="s">
        <v>211</v>
      </c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</row>
    <row r="82" spans="1:12" ht="20.25" customHeight="1">
      <c r="A82" s="174" t="s">
        <v>212</v>
      </c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</row>
    <row r="83" spans="1:12" ht="20.25" customHeight="1">
      <c r="A83" s="174" t="s">
        <v>213</v>
      </c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</row>
    <row r="84" spans="1:12" ht="20.25" customHeight="1">
      <c r="A84" s="174" t="s">
        <v>214</v>
      </c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</row>
    <row r="85" spans="1:12" ht="20.25" customHeight="1">
      <c r="A85" s="174" t="s">
        <v>215</v>
      </c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</row>
    <row r="86" spans="1:12" ht="20.25" customHeight="1">
      <c r="A86" s="174" t="s">
        <v>216</v>
      </c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</row>
    <row r="87" spans="1:12" ht="20.25" customHeight="1">
      <c r="A87" s="174" t="s">
        <v>217</v>
      </c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</row>
    <row r="88" spans="1:12" ht="20.25" customHeight="1">
      <c r="A88" s="174" t="s">
        <v>218</v>
      </c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</row>
    <row r="89" spans="1:12" ht="20.25" customHeight="1">
      <c r="A89" s="174" t="s">
        <v>219</v>
      </c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</row>
    <row r="90" spans="1:12" ht="20.25" customHeight="1">
      <c r="A90" s="174" t="s">
        <v>220</v>
      </c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</row>
    <row r="91" spans="1:12" ht="20.25" customHeight="1">
      <c r="A91" s="174" t="s">
        <v>221</v>
      </c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</row>
    <row r="92" spans="1:12" ht="20.25" customHeight="1">
      <c r="A92" s="174" t="s">
        <v>222</v>
      </c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</row>
    <row r="93" spans="1:12" ht="20.25" customHeight="1">
      <c r="A93" s="174" t="s">
        <v>223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</row>
    <row r="94" spans="1:12" ht="20.25" customHeight="1">
      <c r="A94" s="174" t="s">
        <v>224</v>
      </c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</row>
    <row r="95" spans="1:12" ht="20.25" customHeight="1">
      <c r="A95" s="174" t="s">
        <v>225</v>
      </c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</row>
    <row r="96" spans="1:12" ht="20.25" customHeight="1">
      <c r="A96" s="174" t="s">
        <v>226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</row>
    <row r="97" spans="1:12" ht="20.25" customHeight="1">
      <c r="A97" s="174" t="s">
        <v>227</v>
      </c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</row>
    <row r="98" spans="1:12" ht="20.25" customHeight="1">
      <c r="A98" s="174" t="s">
        <v>228</v>
      </c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</row>
    <row r="99" spans="1:12" ht="20.25" customHeight="1">
      <c r="A99" s="174" t="s">
        <v>229</v>
      </c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</row>
    <row r="100" spans="1:12" ht="20.25" customHeight="1">
      <c r="A100" s="174" t="s">
        <v>230</v>
      </c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</row>
    <row r="101" spans="1:12" ht="20.25" customHeight="1">
      <c r="A101" s="174" t="s">
        <v>231</v>
      </c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</row>
    <row r="102" spans="1:12" ht="20.25" customHeight="1">
      <c r="A102" s="174" t="s">
        <v>232</v>
      </c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</row>
    <row r="103" spans="1:12" ht="20.25" customHeight="1">
      <c r="A103" s="174" t="s">
        <v>233</v>
      </c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</row>
    <row r="104" spans="1:12" ht="42" customHeight="1">
      <c r="A104" s="174" t="s">
        <v>234</v>
      </c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</row>
    <row r="105" spans="1:12" ht="20.25" customHeight="1">
      <c r="A105" s="174" t="s">
        <v>235</v>
      </c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</row>
    <row r="106" spans="1:12" ht="20.25" customHeight="1">
      <c r="A106" s="174" t="s">
        <v>236</v>
      </c>
      <c r="B106" s="174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</row>
    <row r="107" spans="1:12" ht="20.25" customHeight="1">
      <c r="A107" s="174" t="s">
        <v>237</v>
      </c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</row>
    <row r="108" spans="1:12" ht="20.25" customHeight="1">
      <c r="A108" s="174" t="s">
        <v>238</v>
      </c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</row>
    <row r="109" spans="1:12" ht="20.25" customHeight="1">
      <c r="A109" s="174" t="s">
        <v>239</v>
      </c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</row>
    <row r="110" spans="1:12" ht="51" customHeight="1">
      <c r="A110" s="174" t="s">
        <v>240</v>
      </c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</row>
    <row r="111" spans="1:12" ht="20.25" customHeight="1">
      <c r="A111" s="174" t="s">
        <v>241</v>
      </c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</row>
    <row r="112" spans="1:12" ht="20.25" customHeight="1">
      <c r="A112" s="174" t="s">
        <v>242</v>
      </c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</row>
    <row r="113" spans="1:12" ht="20.25" customHeight="1">
      <c r="A113" s="174" t="s">
        <v>243</v>
      </c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</row>
    <row r="114" spans="1:12" ht="20.25" customHeight="1">
      <c r="A114" s="174" t="s">
        <v>244</v>
      </c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</row>
    <row r="115" spans="1:12" ht="20.25" customHeight="1">
      <c r="A115" s="174" t="s">
        <v>245</v>
      </c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</row>
    <row r="116" spans="1:12" ht="20.25" customHeight="1">
      <c r="A116" s="174" t="s">
        <v>246</v>
      </c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</row>
    <row r="117" spans="1:12" ht="39.75" customHeight="1">
      <c r="A117" s="174" t="s">
        <v>247</v>
      </c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</row>
    <row r="118" spans="1:12" ht="20.25" customHeight="1">
      <c r="A118" s="174" t="s">
        <v>248</v>
      </c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  <c r="L118" s="174"/>
    </row>
    <row r="119" spans="1:12" ht="39" customHeight="1">
      <c r="A119" s="174" t="s">
        <v>249</v>
      </c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</row>
    <row r="120" spans="1:12" ht="20.25" customHeight="1">
      <c r="A120" s="174" t="s">
        <v>250</v>
      </c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</row>
    <row r="121" spans="1:12" ht="20.25" customHeight="1">
      <c r="A121" s="174" t="s">
        <v>251</v>
      </c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</row>
    <row r="122" spans="1:12" ht="20.25" customHeight="1">
      <c r="A122" s="174" t="s">
        <v>252</v>
      </c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</row>
    <row r="123" spans="1:12" ht="20.25" customHeight="1">
      <c r="A123" s="174" t="s">
        <v>253</v>
      </c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</row>
    <row r="124" spans="1:12" ht="20.25" customHeight="1">
      <c r="A124" s="174" t="s">
        <v>254</v>
      </c>
      <c r="B124" s="174"/>
      <c r="C124" s="174"/>
      <c r="D124" s="174"/>
      <c r="E124" s="174"/>
      <c r="F124" s="174"/>
      <c r="G124" s="174"/>
      <c r="H124" s="174"/>
      <c r="I124" s="174"/>
      <c r="J124" s="174"/>
      <c r="K124" s="174"/>
      <c r="L124" s="174"/>
    </row>
    <row r="125" spans="1:12" ht="20.25" customHeight="1">
      <c r="A125" s="174" t="s">
        <v>255</v>
      </c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</row>
    <row r="126" spans="1:12" ht="20.25" customHeight="1">
      <c r="A126" s="174" t="s">
        <v>256</v>
      </c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</row>
    <row r="127" spans="1:12" ht="20.25" customHeight="1">
      <c r="A127" s="174" t="s">
        <v>257</v>
      </c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</row>
    <row r="128" spans="1:12" ht="20.25" customHeight="1">
      <c r="A128" s="173"/>
      <c r="B128" s="173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</row>
    <row r="129" spans="1:12" ht="41.25" customHeight="1">
      <c r="A129" s="174" t="s">
        <v>146</v>
      </c>
      <c r="B129" s="174"/>
      <c r="C129" s="174"/>
      <c r="D129" s="174"/>
      <c r="E129" s="174"/>
      <c r="F129" s="174"/>
      <c r="G129" s="174"/>
      <c r="H129" s="174"/>
      <c r="I129" s="174"/>
      <c r="J129" s="174"/>
      <c r="K129" s="174"/>
      <c r="L129" s="174"/>
    </row>
    <row r="130" spans="1:12" ht="23.25" customHeight="1">
      <c r="A130" s="174" t="s">
        <v>258</v>
      </c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</row>
    <row r="131" spans="1:12" ht="23.25" customHeight="1">
      <c r="A131" s="174" t="s">
        <v>259</v>
      </c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</row>
    <row r="132" spans="1:12" ht="23.25" customHeight="1">
      <c r="A132" s="174" t="s">
        <v>260</v>
      </c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</row>
    <row r="133" spans="1:12" ht="26.25" customHeight="1">
      <c r="A133" s="174" t="s">
        <v>261</v>
      </c>
      <c r="B133" s="174"/>
      <c r="C133" s="174"/>
      <c r="D133" s="174"/>
      <c r="E133" s="174"/>
      <c r="F133" s="174"/>
      <c r="G133" s="174"/>
      <c r="H133" s="174"/>
      <c r="I133" s="174"/>
      <c r="J133" s="174"/>
      <c r="K133" s="174"/>
      <c r="L133" s="174"/>
    </row>
    <row r="134" spans="1:12" ht="26.25" customHeight="1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</row>
    <row r="135" spans="1:12" ht="26.25" customHeight="1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</row>
    <row r="136" spans="1:12" ht="26.25" customHeight="1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</row>
    <row r="137" spans="1:12" ht="26.25" customHeight="1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</row>
    <row r="138" spans="1:12" ht="26.25" customHeight="1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</row>
    <row r="139" spans="1:12" ht="26.25" customHeight="1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</row>
    <row r="140" spans="1:12" ht="26.25" customHeight="1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</row>
    <row r="141" spans="1:12" ht="26.25" customHeight="1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</row>
    <row r="142" spans="1:12" ht="26.25" customHeight="1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</row>
    <row r="143" spans="1:12" ht="26.25" customHeight="1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</row>
    <row r="144" spans="1:12" ht="26.25" customHeight="1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</row>
    <row r="145" spans="1:12" ht="17.25" customHeight="1">
      <c r="A145" s="100"/>
      <c r="B145" s="100"/>
      <c r="C145" s="100"/>
      <c r="D145" s="100"/>
      <c r="E145" s="100"/>
      <c r="F145" s="100"/>
      <c r="G145" s="100"/>
      <c r="H145" s="100"/>
      <c r="I145" s="184"/>
      <c r="J145" s="184"/>
      <c r="K145" s="184"/>
      <c r="L145" s="184"/>
    </row>
    <row r="146" spans="1:12" ht="18.75" customHeight="1">
      <c r="A146" s="100"/>
      <c r="B146" s="100"/>
      <c r="C146" s="100"/>
      <c r="D146" s="100"/>
      <c r="E146" s="100"/>
      <c r="F146" s="100"/>
      <c r="G146" s="100"/>
      <c r="H146" s="100"/>
      <c r="I146" s="184"/>
      <c r="J146" s="184"/>
      <c r="K146" s="184"/>
      <c r="L146" s="184"/>
    </row>
    <row r="147" spans="1:12" ht="18.75">
      <c r="A147" s="173"/>
      <c r="B147" s="173"/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</row>
    <row r="148" spans="1:12" ht="63.75" customHeight="1">
      <c r="A148" s="174" t="s">
        <v>147</v>
      </c>
      <c r="B148" s="174"/>
      <c r="C148" s="174"/>
      <c r="D148" s="174"/>
      <c r="E148" s="174"/>
      <c r="F148" s="174"/>
      <c r="G148" s="174"/>
      <c r="H148" s="174"/>
      <c r="I148" s="174"/>
      <c r="J148" s="174"/>
      <c r="K148" s="174"/>
      <c r="L148" s="174"/>
    </row>
    <row r="149" spans="1:12" ht="31.5">
      <c r="A149" s="85" t="s">
        <v>262</v>
      </c>
      <c r="B149" s="182" t="s">
        <v>263</v>
      </c>
      <c r="C149" s="182"/>
      <c r="D149" s="182"/>
      <c r="E149" s="182"/>
      <c r="F149" s="182"/>
      <c r="G149" s="182"/>
      <c r="H149" s="182"/>
      <c r="I149" s="182"/>
      <c r="J149" s="182"/>
      <c r="K149" s="182"/>
      <c r="L149" s="85" t="s">
        <v>264</v>
      </c>
    </row>
    <row r="150" spans="1:12" ht="18.75">
      <c r="A150" s="86" t="s">
        <v>265</v>
      </c>
      <c r="B150" s="183" t="s">
        <v>266</v>
      </c>
      <c r="C150" s="183"/>
      <c r="D150" s="183"/>
      <c r="E150" s="183"/>
      <c r="F150" s="183"/>
      <c r="G150" s="183"/>
      <c r="H150" s="183"/>
      <c r="I150" s="183"/>
      <c r="J150" s="183"/>
      <c r="K150" s="183"/>
      <c r="L150" s="86" t="s">
        <v>267</v>
      </c>
    </row>
    <row r="151" spans="1:12" ht="18.75">
      <c r="A151" s="86" t="s">
        <v>268</v>
      </c>
      <c r="B151" s="183" t="s">
        <v>269</v>
      </c>
      <c r="C151" s="183"/>
      <c r="D151" s="183"/>
      <c r="E151" s="183"/>
      <c r="F151" s="183"/>
      <c r="G151" s="183"/>
      <c r="H151" s="183"/>
      <c r="I151" s="183"/>
      <c r="J151" s="183"/>
      <c r="K151" s="183"/>
      <c r="L151" s="86" t="s">
        <v>270</v>
      </c>
    </row>
    <row r="152" spans="1:12" ht="18.75">
      <c r="A152" s="86" t="s">
        <v>271</v>
      </c>
      <c r="B152" s="183" t="s">
        <v>272</v>
      </c>
      <c r="C152" s="183"/>
      <c r="D152" s="183"/>
      <c r="E152" s="183"/>
      <c r="F152" s="183"/>
      <c r="G152" s="183"/>
      <c r="H152" s="183"/>
      <c r="I152" s="183"/>
      <c r="J152" s="183"/>
      <c r="K152" s="183"/>
      <c r="L152" s="86" t="s">
        <v>273</v>
      </c>
    </row>
    <row r="153" spans="1:12" ht="18.75">
      <c r="A153" s="86" t="s">
        <v>274</v>
      </c>
      <c r="B153" s="183" t="s">
        <v>275</v>
      </c>
      <c r="C153" s="183"/>
      <c r="D153" s="183"/>
      <c r="E153" s="183"/>
      <c r="F153" s="183"/>
      <c r="G153" s="183"/>
      <c r="H153" s="183"/>
      <c r="I153" s="183"/>
      <c r="J153" s="183"/>
      <c r="K153" s="183"/>
      <c r="L153" s="86" t="s">
        <v>276</v>
      </c>
    </row>
    <row r="154" spans="1:12" ht="18.75">
      <c r="A154" s="86" t="s">
        <v>277</v>
      </c>
      <c r="B154" s="183" t="s">
        <v>278</v>
      </c>
      <c r="C154" s="183"/>
      <c r="D154" s="183"/>
      <c r="E154" s="183"/>
      <c r="F154" s="183"/>
      <c r="G154" s="183"/>
      <c r="H154" s="183"/>
      <c r="I154" s="183"/>
      <c r="J154" s="183"/>
      <c r="K154" s="183"/>
      <c r="L154" s="86" t="s">
        <v>279</v>
      </c>
    </row>
    <row r="155" spans="1:12" ht="18.75">
      <c r="A155" s="86" t="s">
        <v>280</v>
      </c>
      <c r="B155" s="183" t="s">
        <v>281</v>
      </c>
      <c r="C155" s="183"/>
      <c r="D155" s="183"/>
      <c r="E155" s="183"/>
      <c r="F155" s="183"/>
      <c r="G155" s="183"/>
      <c r="H155" s="183"/>
      <c r="I155" s="183"/>
      <c r="J155" s="183"/>
      <c r="K155" s="183"/>
      <c r="L155" s="86" t="s">
        <v>282</v>
      </c>
    </row>
    <row r="156" spans="1:12" ht="18.75">
      <c r="A156" s="86" t="s">
        <v>283</v>
      </c>
      <c r="B156" s="183" t="s">
        <v>284</v>
      </c>
      <c r="C156" s="183"/>
      <c r="D156" s="183"/>
      <c r="E156" s="183"/>
      <c r="F156" s="183"/>
      <c r="G156" s="183"/>
      <c r="H156" s="183"/>
      <c r="I156" s="183"/>
      <c r="J156" s="183"/>
      <c r="K156" s="183"/>
      <c r="L156" s="86" t="s">
        <v>285</v>
      </c>
    </row>
    <row r="157" spans="1:12" ht="18.75">
      <c r="A157" s="86" t="s">
        <v>286</v>
      </c>
      <c r="B157" s="183" t="s">
        <v>287</v>
      </c>
      <c r="C157" s="183"/>
      <c r="D157" s="183"/>
      <c r="E157" s="183"/>
      <c r="F157" s="183"/>
      <c r="G157" s="183"/>
      <c r="H157" s="183"/>
      <c r="I157" s="183"/>
      <c r="J157" s="183"/>
      <c r="K157" s="183"/>
      <c r="L157" s="86" t="s">
        <v>288</v>
      </c>
    </row>
    <row r="158" spans="1:12" ht="18.75">
      <c r="A158" s="86" t="s">
        <v>289</v>
      </c>
      <c r="B158" s="183" t="s">
        <v>382</v>
      </c>
      <c r="C158" s="183"/>
      <c r="D158" s="183"/>
      <c r="E158" s="183"/>
      <c r="F158" s="183"/>
      <c r="G158" s="183"/>
      <c r="H158" s="183"/>
      <c r="I158" s="183"/>
      <c r="J158" s="183"/>
      <c r="K158" s="183"/>
      <c r="L158" s="86" t="s">
        <v>282</v>
      </c>
    </row>
    <row r="159" spans="1:12" ht="18.75">
      <c r="A159" s="86" t="s">
        <v>290</v>
      </c>
      <c r="B159" s="183" t="s">
        <v>291</v>
      </c>
      <c r="C159" s="183"/>
      <c r="D159" s="183"/>
      <c r="E159" s="183"/>
      <c r="F159" s="183"/>
      <c r="G159" s="183"/>
      <c r="H159" s="183"/>
      <c r="I159" s="183"/>
      <c r="J159" s="183"/>
      <c r="K159" s="183"/>
      <c r="L159" s="86" t="s">
        <v>292</v>
      </c>
    </row>
    <row r="160" spans="1:12" ht="32.25" customHeight="1">
      <c r="A160" s="86" t="s">
        <v>293</v>
      </c>
      <c r="B160" s="183" t="s">
        <v>294</v>
      </c>
      <c r="C160" s="183"/>
      <c r="D160" s="183"/>
      <c r="E160" s="183"/>
      <c r="F160" s="183"/>
      <c r="G160" s="183"/>
      <c r="H160" s="183"/>
      <c r="I160" s="183"/>
      <c r="J160" s="183"/>
      <c r="K160" s="183"/>
      <c r="L160" s="86" t="s">
        <v>295</v>
      </c>
    </row>
    <row r="161" spans="1:12" ht="18.75">
      <c r="A161" s="86" t="s">
        <v>296</v>
      </c>
      <c r="B161" s="183" t="s">
        <v>297</v>
      </c>
      <c r="C161" s="183"/>
      <c r="D161" s="183"/>
      <c r="E161" s="183"/>
      <c r="F161" s="183"/>
      <c r="G161" s="183"/>
      <c r="H161" s="183"/>
      <c r="I161" s="183"/>
      <c r="J161" s="183"/>
      <c r="K161" s="183"/>
      <c r="L161" s="86" t="s">
        <v>298</v>
      </c>
    </row>
    <row r="162" spans="1:12" ht="18.75">
      <c r="A162" s="86" t="s">
        <v>299</v>
      </c>
      <c r="B162" s="183" t="s">
        <v>300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86" t="s">
        <v>301</v>
      </c>
    </row>
    <row r="163" spans="1:12" ht="18.75">
      <c r="A163" s="86" t="s">
        <v>302</v>
      </c>
      <c r="B163" s="183" t="s">
        <v>303</v>
      </c>
      <c r="C163" s="183"/>
      <c r="D163" s="183"/>
      <c r="E163" s="183"/>
      <c r="F163" s="183"/>
      <c r="G163" s="183"/>
      <c r="H163" s="183"/>
      <c r="I163" s="183"/>
      <c r="J163" s="183"/>
      <c r="K163" s="183"/>
      <c r="L163" s="86" t="s">
        <v>304</v>
      </c>
    </row>
    <row r="164" spans="1:12" ht="18.75">
      <c r="A164" s="86" t="s">
        <v>305</v>
      </c>
      <c r="B164" s="183" t="s">
        <v>386</v>
      </c>
      <c r="C164" s="183"/>
      <c r="D164" s="183"/>
      <c r="E164" s="183"/>
      <c r="F164" s="183"/>
      <c r="G164" s="183"/>
      <c r="H164" s="183"/>
      <c r="I164" s="183"/>
      <c r="J164" s="183"/>
      <c r="K164" s="183"/>
      <c r="L164" s="86" t="s">
        <v>306</v>
      </c>
    </row>
    <row r="165" spans="1:12" ht="31.5" customHeight="1">
      <c r="A165" s="86" t="s">
        <v>307</v>
      </c>
      <c r="B165" s="183" t="s">
        <v>308</v>
      </c>
      <c r="C165" s="183"/>
      <c r="D165" s="183"/>
      <c r="E165" s="183"/>
      <c r="F165" s="183"/>
      <c r="G165" s="183"/>
      <c r="H165" s="183"/>
      <c r="I165" s="183"/>
      <c r="J165" s="183"/>
      <c r="K165" s="183"/>
      <c r="L165" s="86" t="s">
        <v>304</v>
      </c>
    </row>
    <row r="166" spans="1:12" ht="18.75">
      <c r="A166" s="86" t="s">
        <v>309</v>
      </c>
      <c r="B166" s="183" t="s">
        <v>310</v>
      </c>
      <c r="C166" s="183"/>
      <c r="D166" s="183"/>
      <c r="E166" s="183"/>
      <c r="F166" s="183"/>
      <c r="G166" s="183"/>
      <c r="H166" s="183"/>
      <c r="I166" s="183"/>
      <c r="J166" s="183"/>
      <c r="K166" s="183"/>
      <c r="L166" s="86" t="s">
        <v>311</v>
      </c>
    </row>
    <row r="167" spans="1:12" ht="18.75">
      <c r="A167" s="86" t="s">
        <v>312</v>
      </c>
      <c r="B167" s="183" t="s">
        <v>381</v>
      </c>
      <c r="C167" s="183"/>
      <c r="D167" s="183"/>
      <c r="E167" s="183"/>
      <c r="F167" s="183"/>
      <c r="G167" s="183"/>
      <c r="H167" s="183"/>
      <c r="I167" s="183"/>
      <c r="J167" s="183"/>
      <c r="K167" s="183"/>
      <c r="L167" s="86" t="s">
        <v>304</v>
      </c>
    </row>
    <row r="168" spans="1:12" ht="18.75">
      <c r="A168" s="86" t="s">
        <v>313</v>
      </c>
      <c r="B168" s="183" t="s">
        <v>314</v>
      </c>
      <c r="C168" s="183"/>
      <c r="D168" s="183"/>
      <c r="E168" s="183"/>
      <c r="F168" s="183"/>
      <c r="G168" s="183"/>
      <c r="H168" s="183"/>
      <c r="I168" s="183"/>
      <c r="J168" s="183"/>
      <c r="K168" s="183"/>
      <c r="L168" s="86" t="s">
        <v>315</v>
      </c>
    </row>
    <row r="169" spans="1:12" ht="66.75" customHeight="1">
      <c r="A169" s="86" t="s">
        <v>315</v>
      </c>
      <c r="B169" s="183" t="s">
        <v>316</v>
      </c>
      <c r="C169" s="183"/>
      <c r="D169" s="183"/>
      <c r="E169" s="183"/>
      <c r="F169" s="183"/>
      <c r="G169" s="183"/>
      <c r="H169" s="183"/>
      <c r="I169" s="183"/>
      <c r="J169" s="183"/>
      <c r="K169" s="183"/>
      <c r="L169" s="86" t="s">
        <v>317</v>
      </c>
    </row>
    <row r="170" spans="1:12" ht="18.75">
      <c r="A170" s="86" t="s">
        <v>318</v>
      </c>
      <c r="B170" s="183" t="s">
        <v>385</v>
      </c>
      <c r="C170" s="183"/>
      <c r="D170" s="183"/>
      <c r="E170" s="183"/>
      <c r="F170" s="183"/>
      <c r="G170" s="183"/>
      <c r="H170" s="183"/>
      <c r="I170" s="183"/>
      <c r="J170" s="183"/>
      <c r="K170" s="183"/>
      <c r="L170" s="86" t="s">
        <v>319</v>
      </c>
    </row>
    <row r="171" spans="1:12" ht="18.75">
      <c r="A171" s="86" t="s">
        <v>320</v>
      </c>
      <c r="B171" s="183" t="s">
        <v>321</v>
      </c>
      <c r="C171" s="183"/>
      <c r="D171" s="183"/>
      <c r="E171" s="183"/>
      <c r="F171" s="183"/>
      <c r="G171" s="183"/>
      <c r="H171" s="183"/>
      <c r="I171" s="183"/>
      <c r="J171" s="183"/>
      <c r="K171" s="183"/>
      <c r="L171" s="86" t="s">
        <v>304</v>
      </c>
    </row>
    <row r="172" spans="1:12" ht="18.75">
      <c r="A172" s="86" t="s">
        <v>322</v>
      </c>
      <c r="B172" s="183" t="s">
        <v>323</v>
      </c>
      <c r="C172" s="183"/>
      <c r="D172" s="183"/>
      <c r="E172" s="183"/>
      <c r="F172" s="183"/>
      <c r="G172" s="183"/>
      <c r="H172" s="183"/>
      <c r="I172" s="183"/>
      <c r="J172" s="183"/>
      <c r="K172" s="183"/>
      <c r="L172" s="86" t="s">
        <v>324</v>
      </c>
    </row>
    <row r="173" spans="1:12" ht="18.75">
      <c r="A173" s="86" t="s">
        <v>325</v>
      </c>
      <c r="B173" s="183" t="s">
        <v>326</v>
      </c>
      <c r="C173" s="183"/>
      <c r="D173" s="183"/>
      <c r="E173" s="183"/>
      <c r="F173" s="183"/>
      <c r="G173" s="183"/>
      <c r="H173" s="183"/>
      <c r="I173" s="183"/>
      <c r="J173" s="183"/>
      <c r="K173" s="183"/>
      <c r="L173" s="86" t="s">
        <v>327</v>
      </c>
    </row>
    <row r="174" spans="1:12" ht="18.75">
      <c r="A174" s="86" t="s">
        <v>328</v>
      </c>
      <c r="B174" s="183" t="s">
        <v>329</v>
      </c>
      <c r="C174" s="183"/>
      <c r="D174" s="183"/>
      <c r="E174" s="183"/>
      <c r="F174" s="183"/>
      <c r="G174" s="183"/>
      <c r="H174" s="183"/>
      <c r="I174" s="183"/>
      <c r="J174" s="183"/>
      <c r="K174" s="183"/>
      <c r="L174" s="86" t="s">
        <v>330</v>
      </c>
    </row>
    <row r="175" spans="1:12" ht="18.75">
      <c r="A175" s="86" t="s">
        <v>331</v>
      </c>
      <c r="B175" s="183" t="s">
        <v>332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86" t="s">
        <v>333</v>
      </c>
    </row>
    <row r="176" spans="1:12" ht="18.75">
      <c r="A176" s="86" t="s">
        <v>334</v>
      </c>
      <c r="B176" s="183" t="s">
        <v>335</v>
      </c>
      <c r="C176" s="183"/>
      <c r="D176" s="183"/>
      <c r="E176" s="183"/>
      <c r="F176" s="183"/>
      <c r="G176" s="183"/>
      <c r="H176" s="183"/>
      <c r="I176" s="183"/>
      <c r="J176" s="183"/>
      <c r="K176" s="183"/>
      <c r="L176" s="86" t="s">
        <v>336</v>
      </c>
    </row>
    <row r="177" spans="1:12" ht="18.75">
      <c r="A177" s="86" t="s">
        <v>337</v>
      </c>
      <c r="B177" s="183" t="s">
        <v>338</v>
      </c>
      <c r="C177" s="183"/>
      <c r="D177" s="183"/>
      <c r="E177" s="183"/>
      <c r="F177" s="183"/>
      <c r="G177" s="183"/>
      <c r="H177" s="183"/>
      <c r="I177" s="183"/>
      <c r="J177" s="183"/>
      <c r="K177" s="183"/>
      <c r="L177" s="86" t="s">
        <v>282</v>
      </c>
    </row>
    <row r="178" spans="1:12" ht="18.75">
      <c r="A178" s="86" t="s">
        <v>339</v>
      </c>
      <c r="B178" s="183" t="s">
        <v>340</v>
      </c>
      <c r="C178" s="183"/>
      <c r="D178" s="183"/>
      <c r="E178" s="183"/>
      <c r="F178" s="183"/>
      <c r="G178" s="183"/>
      <c r="H178" s="183"/>
      <c r="I178" s="183"/>
      <c r="J178" s="183"/>
      <c r="K178" s="183"/>
      <c r="L178" s="86" t="s">
        <v>333</v>
      </c>
    </row>
    <row r="179" spans="1:12" ht="18.75">
      <c r="A179" s="86" t="s">
        <v>341</v>
      </c>
      <c r="B179" s="183" t="s">
        <v>342</v>
      </c>
      <c r="C179" s="183"/>
      <c r="D179" s="183"/>
      <c r="E179" s="183"/>
      <c r="F179" s="183"/>
      <c r="G179" s="183"/>
      <c r="H179" s="183"/>
      <c r="I179" s="183"/>
      <c r="J179" s="183"/>
      <c r="K179" s="183"/>
      <c r="L179" s="86" t="s">
        <v>298</v>
      </c>
    </row>
    <row r="180" spans="1:12" ht="18.75">
      <c r="A180" s="86" t="s">
        <v>343</v>
      </c>
      <c r="B180" s="183" t="s">
        <v>344</v>
      </c>
      <c r="C180" s="183"/>
      <c r="D180" s="183"/>
      <c r="E180" s="183"/>
      <c r="F180" s="183"/>
      <c r="G180" s="183"/>
      <c r="H180" s="183"/>
      <c r="I180" s="183"/>
      <c r="J180" s="183"/>
      <c r="K180" s="183"/>
      <c r="L180" s="86" t="s">
        <v>345</v>
      </c>
    </row>
    <row r="181" spans="1:12" ht="18.75">
      <c r="A181" s="86" t="s">
        <v>346</v>
      </c>
      <c r="B181" s="183" t="s">
        <v>347</v>
      </c>
      <c r="C181" s="183"/>
      <c r="D181" s="183"/>
      <c r="E181" s="183"/>
      <c r="F181" s="183"/>
      <c r="G181" s="183"/>
      <c r="H181" s="183"/>
      <c r="I181" s="183"/>
      <c r="J181" s="183"/>
      <c r="K181" s="183"/>
      <c r="L181" s="86" t="s">
        <v>348</v>
      </c>
    </row>
    <row r="182" spans="1:12" ht="18.75">
      <c r="A182" s="86" t="s">
        <v>349</v>
      </c>
      <c r="B182" s="183" t="s">
        <v>350</v>
      </c>
      <c r="C182" s="183"/>
      <c r="D182" s="183"/>
      <c r="E182" s="183"/>
      <c r="F182" s="183"/>
      <c r="G182" s="183"/>
      <c r="H182" s="183"/>
      <c r="I182" s="183"/>
      <c r="J182" s="183"/>
      <c r="K182" s="183"/>
      <c r="L182" s="86" t="s">
        <v>351</v>
      </c>
    </row>
    <row r="183" spans="1:12" ht="18.75">
      <c r="A183" s="86" t="s">
        <v>352</v>
      </c>
      <c r="B183" s="183" t="s">
        <v>353</v>
      </c>
      <c r="C183" s="183"/>
      <c r="D183" s="183"/>
      <c r="E183" s="183"/>
      <c r="F183" s="183"/>
      <c r="G183" s="183"/>
      <c r="H183" s="183"/>
      <c r="I183" s="183"/>
      <c r="J183" s="183"/>
      <c r="K183" s="183"/>
      <c r="L183" s="86" t="s">
        <v>279</v>
      </c>
    </row>
    <row r="184" spans="1:12" ht="18.75">
      <c r="A184" s="86" t="s">
        <v>354</v>
      </c>
      <c r="B184" s="183" t="s">
        <v>355</v>
      </c>
      <c r="C184" s="183"/>
      <c r="D184" s="183"/>
      <c r="E184" s="183"/>
      <c r="F184" s="183"/>
      <c r="G184" s="183"/>
      <c r="H184" s="183"/>
      <c r="I184" s="183"/>
      <c r="J184" s="183"/>
      <c r="K184" s="183"/>
      <c r="L184" s="86" t="s">
        <v>330</v>
      </c>
    </row>
    <row r="185" spans="1:12" ht="18.75">
      <c r="A185" s="86" t="s">
        <v>356</v>
      </c>
      <c r="B185" s="183" t="s">
        <v>357</v>
      </c>
      <c r="C185" s="183"/>
      <c r="D185" s="183"/>
      <c r="E185" s="183"/>
      <c r="F185" s="183"/>
      <c r="G185" s="183"/>
      <c r="H185" s="183"/>
      <c r="I185" s="183"/>
      <c r="J185" s="183"/>
      <c r="K185" s="183"/>
      <c r="L185" s="86" t="s">
        <v>358</v>
      </c>
    </row>
    <row r="186" spans="1:12" ht="18.75">
      <c r="A186" s="86" t="s">
        <v>359</v>
      </c>
      <c r="B186" s="183" t="s">
        <v>360</v>
      </c>
      <c r="C186" s="183"/>
      <c r="D186" s="183"/>
      <c r="E186" s="183"/>
      <c r="F186" s="183"/>
      <c r="G186" s="183"/>
      <c r="H186" s="183"/>
      <c r="I186" s="183"/>
      <c r="J186" s="183"/>
      <c r="K186" s="183"/>
      <c r="L186" s="86" t="s">
        <v>361</v>
      </c>
    </row>
    <row r="187" spans="1:12" ht="18.75">
      <c r="A187" s="86" t="s">
        <v>362</v>
      </c>
      <c r="B187" s="183" t="s">
        <v>363</v>
      </c>
      <c r="C187" s="183"/>
      <c r="D187" s="183"/>
      <c r="E187" s="183"/>
      <c r="F187" s="183"/>
      <c r="G187" s="183"/>
      <c r="H187" s="183"/>
      <c r="I187" s="183"/>
      <c r="J187" s="183"/>
      <c r="K187" s="183"/>
      <c r="L187" s="86" t="s">
        <v>364</v>
      </c>
    </row>
    <row r="188" spans="1:12" ht="18.75">
      <c r="A188" s="86" t="s">
        <v>365</v>
      </c>
      <c r="B188" s="183" t="s">
        <v>366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86" t="s">
        <v>367</v>
      </c>
    </row>
    <row r="189" spans="1:12" ht="18.75">
      <c r="A189" s="86" t="s">
        <v>369</v>
      </c>
      <c r="B189" s="183" t="s">
        <v>373</v>
      </c>
      <c r="C189" s="183"/>
      <c r="D189" s="183"/>
      <c r="E189" s="183"/>
      <c r="F189" s="183"/>
      <c r="G189" s="183"/>
      <c r="H189" s="183"/>
      <c r="I189" s="183"/>
      <c r="J189" s="183"/>
      <c r="K189" s="183"/>
      <c r="L189" s="86" t="s">
        <v>375</v>
      </c>
    </row>
    <row r="190" spans="1:12" ht="18.75">
      <c r="A190" s="86" t="s">
        <v>370</v>
      </c>
      <c r="B190" s="183" t="s">
        <v>374</v>
      </c>
      <c r="C190" s="183"/>
      <c r="D190" s="183"/>
      <c r="E190" s="183"/>
      <c r="F190" s="183"/>
      <c r="G190" s="183"/>
      <c r="H190" s="183"/>
      <c r="I190" s="183"/>
      <c r="J190" s="183"/>
      <c r="K190" s="183"/>
      <c r="L190" s="86" t="s">
        <v>327</v>
      </c>
    </row>
    <row r="191" spans="1:12" ht="18.75">
      <c r="A191" s="86" t="s">
        <v>371</v>
      </c>
      <c r="B191" s="183" t="s">
        <v>376</v>
      </c>
      <c r="C191" s="183"/>
      <c r="D191" s="183"/>
      <c r="E191" s="183"/>
      <c r="F191" s="183"/>
      <c r="G191" s="183"/>
      <c r="H191" s="183"/>
      <c r="I191" s="183"/>
      <c r="J191" s="183"/>
      <c r="K191" s="183"/>
      <c r="L191" s="86" t="s">
        <v>327</v>
      </c>
    </row>
    <row r="192" spans="1:12" ht="18.75">
      <c r="A192" s="86" t="s">
        <v>372</v>
      </c>
      <c r="B192" s="183" t="s">
        <v>377</v>
      </c>
      <c r="C192" s="183"/>
      <c r="D192" s="183"/>
      <c r="E192" s="183"/>
      <c r="F192" s="183"/>
      <c r="G192" s="183"/>
      <c r="H192" s="183"/>
      <c r="I192" s="183"/>
      <c r="J192" s="183"/>
      <c r="K192" s="183"/>
      <c r="L192" s="86" t="s">
        <v>327</v>
      </c>
    </row>
    <row r="202" spans="4:4">
      <c r="D202" t="s">
        <v>378</v>
      </c>
    </row>
  </sheetData>
  <mergeCells count="169">
    <mergeCell ref="I1:L1"/>
    <mergeCell ref="I145:L145"/>
    <mergeCell ref="I146:L146"/>
    <mergeCell ref="B189:K189"/>
    <mergeCell ref="B190:K190"/>
    <mergeCell ref="B191:K191"/>
    <mergeCell ref="B192:K192"/>
    <mergeCell ref="B188:K188"/>
    <mergeCell ref="B183:K183"/>
    <mergeCell ref="B184:K184"/>
    <mergeCell ref="B185:K185"/>
    <mergeCell ref="B186:K186"/>
    <mergeCell ref="B187:K187"/>
    <mergeCell ref="B178:K178"/>
    <mergeCell ref="B179:K179"/>
    <mergeCell ref="B180:K180"/>
    <mergeCell ref="B181:K181"/>
    <mergeCell ref="B182:K182"/>
    <mergeCell ref="B173:K173"/>
    <mergeCell ref="B174:K174"/>
    <mergeCell ref="B175:K175"/>
    <mergeCell ref="B176:K176"/>
    <mergeCell ref="B177:K177"/>
    <mergeCell ref="B168:K168"/>
    <mergeCell ref="B169:K169"/>
    <mergeCell ref="B170:K170"/>
    <mergeCell ref="B171:K171"/>
    <mergeCell ref="B172:K172"/>
    <mergeCell ref="B163:K163"/>
    <mergeCell ref="B164:K164"/>
    <mergeCell ref="B165:K165"/>
    <mergeCell ref="B166:K166"/>
    <mergeCell ref="B167:K167"/>
    <mergeCell ref="B158:K158"/>
    <mergeCell ref="B159:K159"/>
    <mergeCell ref="B160:K160"/>
    <mergeCell ref="B161:K161"/>
    <mergeCell ref="B162:K162"/>
    <mergeCell ref="B149:K149"/>
    <mergeCell ref="B150:K150"/>
    <mergeCell ref="B151:K151"/>
    <mergeCell ref="B152:K152"/>
    <mergeCell ref="B153:K153"/>
    <mergeCell ref="B154:K154"/>
    <mergeCell ref="B155:K155"/>
    <mergeCell ref="B156:K156"/>
    <mergeCell ref="B157:K157"/>
    <mergeCell ref="A131:L131"/>
    <mergeCell ref="A132:L132"/>
    <mergeCell ref="A133:L133"/>
    <mergeCell ref="A130:L130"/>
    <mergeCell ref="A126:L126"/>
    <mergeCell ref="A127:L127"/>
    <mergeCell ref="A121:L121"/>
    <mergeCell ref="A122:L122"/>
    <mergeCell ref="A123:L123"/>
    <mergeCell ref="A124:L124"/>
    <mergeCell ref="A125:L125"/>
    <mergeCell ref="A128:L128"/>
    <mergeCell ref="A129:L129"/>
    <mergeCell ref="A117:L117"/>
    <mergeCell ref="A118:L118"/>
    <mergeCell ref="A119:L119"/>
    <mergeCell ref="A120:L120"/>
    <mergeCell ref="A111:L111"/>
    <mergeCell ref="A112:L112"/>
    <mergeCell ref="A113:L113"/>
    <mergeCell ref="A114:L114"/>
    <mergeCell ref="A115:L115"/>
    <mergeCell ref="A108:L108"/>
    <mergeCell ref="A109:L109"/>
    <mergeCell ref="A110:L110"/>
    <mergeCell ref="A101:L101"/>
    <mergeCell ref="A102:L102"/>
    <mergeCell ref="A103:L103"/>
    <mergeCell ref="A104:L104"/>
    <mergeCell ref="A105:L105"/>
    <mergeCell ref="A116:L116"/>
    <mergeCell ref="A99:L99"/>
    <mergeCell ref="A100:L100"/>
    <mergeCell ref="A91:L91"/>
    <mergeCell ref="A92:L92"/>
    <mergeCell ref="A93:L93"/>
    <mergeCell ref="A94:L94"/>
    <mergeCell ref="A95:L95"/>
    <mergeCell ref="A106:L106"/>
    <mergeCell ref="A107:L107"/>
    <mergeCell ref="A90:L90"/>
    <mergeCell ref="A81:L81"/>
    <mergeCell ref="A82:L82"/>
    <mergeCell ref="A83:L83"/>
    <mergeCell ref="A84:L84"/>
    <mergeCell ref="A85:L85"/>
    <mergeCell ref="A96:L96"/>
    <mergeCell ref="A97:L97"/>
    <mergeCell ref="A98:L98"/>
    <mergeCell ref="A80:L80"/>
    <mergeCell ref="A72:L72"/>
    <mergeCell ref="A73:L73"/>
    <mergeCell ref="A74:L74"/>
    <mergeCell ref="A75:L75"/>
    <mergeCell ref="A86:L86"/>
    <mergeCell ref="A87:L87"/>
    <mergeCell ref="A88:L88"/>
    <mergeCell ref="A89:L89"/>
    <mergeCell ref="A56:L56"/>
    <mergeCell ref="A57:L57"/>
    <mergeCell ref="A58:L58"/>
    <mergeCell ref="A59:L59"/>
    <mergeCell ref="A60:L60"/>
    <mergeCell ref="A76:L76"/>
    <mergeCell ref="A77:L77"/>
    <mergeCell ref="A78:L78"/>
    <mergeCell ref="A79:L79"/>
    <mergeCell ref="A30:L30"/>
    <mergeCell ref="A51:L51"/>
    <mergeCell ref="A52:L52"/>
    <mergeCell ref="A53:L53"/>
    <mergeCell ref="A54:L54"/>
    <mergeCell ref="A55:L55"/>
    <mergeCell ref="A46:L46"/>
    <mergeCell ref="A47:L47"/>
    <mergeCell ref="A48:L48"/>
    <mergeCell ref="A49:L49"/>
    <mergeCell ref="A50:L50"/>
    <mergeCell ref="A32:L32"/>
    <mergeCell ref="A44:L44"/>
    <mergeCell ref="A45:L45"/>
    <mergeCell ref="A14:J14"/>
    <mergeCell ref="I2:L2"/>
    <mergeCell ref="A5:L7"/>
    <mergeCell ref="D10:G10"/>
    <mergeCell ref="I10:J10"/>
    <mergeCell ref="E12:G12"/>
    <mergeCell ref="A28:L28"/>
    <mergeCell ref="A15:J15"/>
    <mergeCell ref="A16:J16"/>
    <mergeCell ref="A17:J18"/>
    <mergeCell ref="A20:J20"/>
    <mergeCell ref="A21:J21"/>
    <mergeCell ref="A22:L22"/>
    <mergeCell ref="A25:L25"/>
    <mergeCell ref="A26:L26"/>
    <mergeCell ref="A27:L27"/>
    <mergeCell ref="A23:L24"/>
    <mergeCell ref="A147:L147"/>
    <mergeCell ref="A148:L148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61:L61"/>
    <mergeCell ref="A62:L62"/>
    <mergeCell ref="A71:L71"/>
    <mergeCell ref="A66:L66"/>
    <mergeCell ref="A67:L67"/>
    <mergeCell ref="A68:L68"/>
    <mergeCell ref="A69:L69"/>
    <mergeCell ref="A70:L70"/>
    <mergeCell ref="A63:L63"/>
    <mergeCell ref="A64:L64"/>
    <mergeCell ref="A65:L65"/>
  </mergeCells>
  <pageMargins left="0.51181102362204722" right="0.31496062992125984" top="0.35433070866141736" bottom="0.35433070866141736" header="0" footer="0"/>
  <pageSetup paperSize="9" scale="68" fitToHeight="0" orientation="portrait" r:id="rId1"/>
  <rowBreaks count="1" manualBreakCount="1"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6"/>
  <sheetViews>
    <sheetView topLeftCell="A46" zoomScaleNormal="100" workbookViewId="0">
      <selection activeCell="I53" sqref="I53:L53"/>
    </sheetView>
  </sheetViews>
  <sheetFormatPr defaultRowHeight="15"/>
  <cols>
    <col min="8" max="8" width="34.140625" customWidth="1"/>
    <col min="9" max="11" width="8.85546875" style="103"/>
    <col min="12" max="12" width="15.5703125" style="103" customWidth="1"/>
    <col min="14" max="14" width="11.42578125" bestFit="1" customWidth="1"/>
  </cols>
  <sheetData>
    <row r="1" spans="1:14" ht="22.5" customHeight="1">
      <c r="J1" s="104" t="s">
        <v>115</v>
      </c>
      <c r="K1" s="105"/>
    </row>
    <row r="2" spans="1:14" ht="18.75">
      <c r="A2" s="181" t="s">
        <v>392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4" ht="18.75">
      <c r="A3" s="24"/>
      <c r="B3" s="24"/>
      <c r="C3" s="24"/>
      <c r="D3" s="24"/>
      <c r="E3" s="25"/>
      <c r="F3" s="25"/>
      <c r="G3" s="25"/>
      <c r="H3" s="25"/>
      <c r="I3" s="106"/>
      <c r="J3" s="107"/>
      <c r="K3" s="107"/>
      <c r="L3" s="107"/>
    </row>
    <row r="4" spans="1:14" ht="15" customHeight="1">
      <c r="A4" s="185" t="s">
        <v>0</v>
      </c>
      <c r="B4" s="185"/>
      <c r="C4" s="185"/>
      <c r="D4" s="185"/>
      <c r="E4" s="185"/>
      <c r="F4" s="185"/>
      <c r="G4" s="185"/>
      <c r="H4" s="185"/>
      <c r="I4" s="186" t="s">
        <v>44</v>
      </c>
      <c r="J4" s="186"/>
      <c r="K4" s="186"/>
      <c r="L4" s="186"/>
    </row>
    <row r="5" spans="1:14" ht="27.75" customHeight="1">
      <c r="A5" s="185"/>
      <c r="B5" s="185"/>
      <c r="C5" s="185"/>
      <c r="D5" s="185"/>
      <c r="E5" s="185"/>
      <c r="F5" s="185"/>
      <c r="G5" s="185"/>
      <c r="H5" s="185"/>
      <c r="I5" s="186"/>
      <c r="J5" s="186"/>
      <c r="K5" s="186"/>
      <c r="L5" s="186"/>
    </row>
    <row r="6" spans="1:14" ht="18.75">
      <c r="A6" s="187" t="s">
        <v>45</v>
      </c>
      <c r="B6" s="187"/>
      <c r="C6" s="187"/>
      <c r="D6" s="187"/>
      <c r="E6" s="187"/>
      <c r="F6" s="187"/>
      <c r="G6" s="187"/>
      <c r="H6" s="187"/>
      <c r="I6" s="188">
        <f>I8+I14</f>
        <v>1712373328.73</v>
      </c>
      <c r="J6" s="188"/>
      <c r="K6" s="188"/>
      <c r="L6" s="188"/>
      <c r="N6" s="87"/>
    </row>
    <row r="7" spans="1:14" ht="18.75">
      <c r="A7" s="189" t="s">
        <v>46</v>
      </c>
      <c r="B7" s="189"/>
      <c r="C7" s="189"/>
      <c r="D7" s="189"/>
      <c r="E7" s="189"/>
      <c r="F7" s="189"/>
      <c r="G7" s="189"/>
      <c r="H7" s="189"/>
      <c r="I7" s="188"/>
      <c r="J7" s="188"/>
      <c r="K7" s="188"/>
      <c r="L7" s="188"/>
    </row>
    <row r="8" spans="1:14" ht="18.75">
      <c r="A8" s="189" t="s">
        <v>47</v>
      </c>
      <c r="B8" s="189"/>
      <c r="C8" s="189"/>
      <c r="D8" s="189"/>
      <c r="E8" s="189"/>
      <c r="F8" s="189"/>
      <c r="G8" s="189"/>
      <c r="H8" s="189"/>
      <c r="I8" s="188">
        <v>1351311375.4300001</v>
      </c>
      <c r="J8" s="188"/>
      <c r="K8" s="188"/>
      <c r="L8" s="188"/>
    </row>
    <row r="9" spans="1:14" ht="18.75">
      <c r="A9" s="189" t="s">
        <v>48</v>
      </c>
      <c r="B9" s="189"/>
      <c r="C9" s="189"/>
      <c r="D9" s="189"/>
      <c r="E9" s="189"/>
      <c r="F9" s="189"/>
      <c r="G9" s="189"/>
      <c r="H9" s="189"/>
      <c r="I9" s="188"/>
      <c r="J9" s="188"/>
      <c r="K9" s="188"/>
      <c r="L9" s="188"/>
    </row>
    <row r="10" spans="1:14" ht="18.75">
      <c r="A10" s="189" t="s">
        <v>49</v>
      </c>
      <c r="B10" s="189"/>
      <c r="C10" s="189"/>
      <c r="D10" s="189"/>
      <c r="E10" s="189"/>
      <c r="F10" s="189"/>
      <c r="G10" s="189"/>
      <c r="H10" s="189"/>
      <c r="I10" s="188"/>
      <c r="J10" s="188"/>
      <c r="K10" s="188"/>
      <c r="L10" s="188"/>
    </row>
    <row r="11" spans="1:14" ht="54.6" customHeight="1">
      <c r="A11" s="189" t="s">
        <v>50</v>
      </c>
      <c r="B11" s="189"/>
      <c r="C11" s="189"/>
      <c r="D11" s="189"/>
      <c r="E11" s="189"/>
      <c r="F11" s="189"/>
      <c r="G11" s="189"/>
      <c r="H11" s="189"/>
      <c r="I11" s="188"/>
      <c r="J11" s="188"/>
      <c r="K11" s="188"/>
      <c r="L11" s="188"/>
    </row>
    <row r="12" spans="1:14" ht="57" customHeight="1">
      <c r="A12" s="189" t="s">
        <v>51</v>
      </c>
      <c r="B12" s="189"/>
      <c r="C12" s="189"/>
      <c r="D12" s="189"/>
      <c r="E12" s="189"/>
      <c r="F12" s="189"/>
      <c r="G12" s="189"/>
      <c r="H12" s="189"/>
      <c r="I12" s="188"/>
      <c r="J12" s="188"/>
      <c r="K12" s="188"/>
      <c r="L12" s="188"/>
    </row>
    <row r="13" spans="1:14" ht="24" customHeight="1">
      <c r="A13" s="189" t="s">
        <v>52</v>
      </c>
      <c r="B13" s="189"/>
      <c r="C13" s="189"/>
      <c r="D13" s="189"/>
      <c r="E13" s="189"/>
      <c r="F13" s="189"/>
      <c r="G13" s="189"/>
      <c r="H13" s="189"/>
      <c r="I13" s="188">
        <v>396775688.97000003</v>
      </c>
      <c r="J13" s="188"/>
      <c r="K13" s="188"/>
      <c r="L13" s="188"/>
    </row>
    <row r="14" spans="1:14" ht="18.75">
      <c r="A14" s="189" t="s">
        <v>53</v>
      </c>
      <c r="B14" s="189"/>
      <c r="C14" s="189"/>
      <c r="D14" s="189"/>
      <c r="E14" s="189"/>
      <c r="F14" s="189"/>
      <c r="G14" s="189"/>
      <c r="H14" s="189"/>
      <c r="I14" s="188">
        <f>41551625.04+I16</f>
        <v>361061953.30000001</v>
      </c>
      <c r="J14" s="188"/>
      <c r="K14" s="188"/>
      <c r="L14" s="188"/>
    </row>
    <row r="15" spans="1:14" ht="18.75">
      <c r="A15" s="189" t="s">
        <v>48</v>
      </c>
      <c r="B15" s="189"/>
      <c r="C15" s="189"/>
      <c r="D15" s="189"/>
      <c r="E15" s="189"/>
      <c r="F15" s="189"/>
      <c r="G15" s="189"/>
      <c r="H15" s="189"/>
      <c r="I15" s="188"/>
      <c r="J15" s="188"/>
      <c r="K15" s="188"/>
      <c r="L15" s="188"/>
    </row>
    <row r="16" spans="1:14" ht="18.75">
      <c r="A16" s="189" t="s">
        <v>54</v>
      </c>
      <c r="B16" s="189"/>
      <c r="C16" s="189"/>
      <c r="D16" s="189"/>
      <c r="E16" s="189"/>
      <c r="F16" s="189"/>
      <c r="G16" s="189"/>
      <c r="H16" s="189"/>
      <c r="I16" s="188">
        <v>319510328.25999999</v>
      </c>
      <c r="J16" s="188"/>
      <c r="K16" s="188"/>
      <c r="L16" s="188"/>
    </row>
    <row r="17" spans="1:12" ht="18.75">
      <c r="A17" s="189" t="s">
        <v>55</v>
      </c>
      <c r="B17" s="189"/>
      <c r="C17" s="189"/>
      <c r="D17" s="189"/>
      <c r="E17" s="189"/>
      <c r="F17" s="189"/>
      <c r="G17" s="189"/>
      <c r="H17" s="189"/>
      <c r="I17" s="188" t="s">
        <v>393</v>
      </c>
      <c r="J17" s="188"/>
      <c r="K17" s="188"/>
      <c r="L17" s="188"/>
    </row>
    <row r="18" spans="1:12" ht="18.75">
      <c r="A18" s="187" t="s">
        <v>56</v>
      </c>
      <c r="B18" s="187"/>
      <c r="C18" s="187"/>
      <c r="D18" s="187"/>
      <c r="E18" s="187"/>
      <c r="F18" s="187"/>
      <c r="G18" s="187"/>
      <c r="H18" s="187"/>
      <c r="I18" s="188">
        <f>I20+I21+I32</f>
        <v>10864063.199999999</v>
      </c>
      <c r="J18" s="188"/>
      <c r="K18" s="188"/>
      <c r="L18" s="188"/>
    </row>
    <row r="19" spans="1:12" ht="18.75">
      <c r="A19" s="189" t="s">
        <v>57</v>
      </c>
      <c r="B19" s="189"/>
      <c r="C19" s="189"/>
      <c r="D19" s="189"/>
      <c r="E19" s="189"/>
      <c r="F19" s="189"/>
      <c r="G19" s="189"/>
      <c r="H19" s="189"/>
      <c r="I19" s="188"/>
      <c r="J19" s="188"/>
      <c r="K19" s="188"/>
      <c r="L19" s="188"/>
    </row>
    <row r="20" spans="1:12" ht="36.75" customHeight="1">
      <c r="A20" s="189" t="s">
        <v>58</v>
      </c>
      <c r="B20" s="189"/>
      <c r="C20" s="189"/>
      <c r="D20" s="189"/>
      <c r="E20" s="189"/>
      <c r="F20" s="189"/>
      <c r="G20" s="189"/>
      <c r="H20" s="189"/>
      <c r="I20" s="188">
        <v>10864063.199999999</v>
      </c>
      <c r="J20" s="188"/>
      <c r="K20" s="188"/>
      <c r="L20" s="188"/>
    </row>
    <row r="21" spans="1:12" ht="37.5" customHeight="1">
      <c r="A21" s="189" t="s">
        <v>59</v>
      </c>
      <c r="B21" s="189"/>
      <c r="C21" s="189"/>
      <c r="D21" s="189"/>
      <c r="E21" s="189"/>
      <c r="F21" s="189"/>
      <c r="G21" s="189"/>
      <c r="H21" s="189"/>
      <c r="I21" s="188">
        <f>I22+I23+I24+I25+I26+I27+I28+I29+I30+I31</f>
        <v>0</v>
      </c>
      <c r="J21" s="188"/>
      <c r="K21" s="188"/>
      <c r="L21" s="188"/>
    </row>
    <row r="22" spans="1:12" ht="18.75">
      <c r="A22" s="189" t="s">
        <v>60</v>
      </c>
      <c r="B22" s="189"/>
      <c r="C22" s="189"/>
      <c r="D22" s="189"/>
      <c r="E22" s="189"/>
      <c r="F22" s="189"/>
      <c r="G22" s="189"/>
      <c r="H22" s="189"/>
      <c r="I22" s="188"/>
      <c r="J22" s="188"/>
      <c r="K22" s="188"/>
      <c r="L22" s="188"/>
    </row>
    <row r="23" spans="1:12" ht="18.75">
      <c r="A23" s="189" t="s">
        <v>61</v>
      </c>
      <c r="B23" s="189"/>
      <c r="C23" s="189"/>
      <c r="D23" s="189"/>
      <c r="E23" s="189"/>
      <c r="F23" s="189"/>
      <c r="G23" s="189"/>
      <c r="H23" s="189"/>
      <c r="I23" s="188"/>
      <c r="J23" s="188"/>
      <c r="K23" s="188"/>
      <c r="L23" s="188"/>
    </row>
    <row r="24" spans="1:12" ht="18.75">
      <c r="A24" s="189" t="s">
        <v>62</v>
      </c>
      <c r="B24" s="189"/>
      <c r="C24" s="189"/>
      <c r="D24" s="189"/>
      <c r="E24" s="189"/>
      <c r="F24" s="189"/>
      <c r="G24" s="189"/>
      <c r="H24" s="189"/>
      <c r="I24" s="188"/>
      <c r="J24" s="188"/>
      <c r="K24" s="188"/>
      <c r="L24" s="188"/>
    </row>
    <row r="25" spans="1:12" ht="18.75">
      <c r="A25" s="189" t="s">
        <v>63</v>
      </c>
      <c r="B25" s="189"/>
      <c r="C25" s="189"/>
      <c r="D25" s="189"/>
      <c r="E25" s="189"/>
      <c r="F25" s="189"/>
      <c r="G25" s="189"/>
      <c r="H25" s="189"/>
      <c r="I25" s="188"/>
      <c r="J25" s="188"/>
      <c r="K25" s="188"/>
      <c r="L25" s="188"/>
    </row>
    <row r="26" spans="1:12" ht="18.75">
      <c r="A26" s="189" t="s">
        <v>64</v>
      </c>
      <c r="B26" s="189"/>
      <c r="C26" s="189"/>
      <c r="D26" s="189"/>
      <c r="E26" s="189"/>
      <c r="F26" s="189"/>
      <c r="G26" s="189"/>
      <c r="H26" s="189"/>
      <c r="I26" s="188"/>
      <c r="J26" s="188"/>
      <c r="K26" s="188"/>
      <c r="L26" s="188"/>
    </row>
    <row r="27" spans="1:12" ht="18.75">
      <c r="A27" s="189" t="s">
        <v>65</v>
      </c>
      <c r="B27" s="189"/>
      <c r="C27" s="189"/>
      <c r="D27" s="189"/>
      <c r="E27" s="189"/>
      <c r="F27" s="189"/>
      <c r="G27" s="189"/>
      <c r="H27" s="189"/>
      <c r="I27" s="188"/>
      <c r="J27" s="188"/>
      <c r="K27" s="188"/>
      <c r="L27" s="188"/>
    </row>
    <row r="28" spans="1:12" ht="18.75">
      <c r="A28" s="189" t="s">
        <v>66</v>
      </c>
      <c r="B28" s="189"/>
      <c r="C28" s="189"/>
      <c r="D28" s="189"/>
      <c r="E28" s="189"/>
      <c r="F28" s="189"/>
      <c r="G28" s="189"/>
      <c r="H28" s="189"/>
      <c r="I28" s="188"/>
      <c r="J28" s="188"/>
      <c r="K28" s="188"/>
      <c r="L28" s="188"/>
    </row>
    <row r="29" spans="1:12" ht="18.75">
      <c r="A29" s="189" t="s">
        <v>67</v>
      </c>
      <c r="B29" s="189"/>
      <c r="C29" s="189"/>
      <c r="D29" s="189"/>
      <c r="E29" s="189"/>
      <c r="F29" s="189"/>
      <c r="G29" s="189"/>
      <c r="H29" s="189"/>
      <c r="I29" s="188"/>
      <c r="J29" s="188"/>
      <c r="K29" s="188"/>
      <c r="L29" s="188"/>
    </row>
    <row r="30" spans="1:12" ht="18.75">
      <c r="A30" s="189" t="s">
        <v>68</v>
      </c>
      <c r="B30" s="189"/>
      <c r="C30" s="189"/>
      <c r="D30" s="189"/>
      <c r="E30" s="189"/>
      <c r="F30" s="189"/>
      <c r="G30" s="189"/>
      <c r="H30" s="189"/>
      <c r="I30" s="188"/>
      <c r="J30" s="188"/>
      <c r="K30" s="188"/>
      <c r="L30" s="188"/>
    </row>
    <row r="31" spans="1:12" ht="18.75">
      <c r="A31" s="189" t="s">
        <v>69</v>
      </c>
      <c r="B31" s="189"/>
      <c r="C31" s="189"/>
      <c r="D31" s="189"/>
      <c r="E31" s="189"/>
      <c r="F31" s="189"/>
      <c r="G31" s="189"/>
      <c r="H31" s="189"/>
      <c r="I31" s="188"/>
      <c r="J31" s="188"/>
      <c r="K31" s="188"/>
      <c r="L31" s="188"/>
    </row>
    <row r="32" spans="1:12" ht="39.75" customHeight="1">
      <c r="A32" s="189" t="s">
        <v>70</v>
      </c>
      <c r="B32" s="189"/>
      <c r="C32" s="189"/>
      <c r="D32" s="189"/>
      <c r="E32" s="189"/>
      <c r="F32" s="189"/>
      <c r="G32" s="189"/>
      <c r="H32" s="189"/>
      <c r="I32" s="188">
        <v>0</v>
      </c>
      <c r="J32" s="188"/>
      <c r="K32" s="188"/>
      <c r="L32" s="188"/>
    </row>
    <row r="33" spans="1:12" ht="18.75">
      <c r="A33" s="189" t="s">
        <v>71</v>
      </c>
      <c r="B33" s="189"/>
      <c r="C33" s="189"/>
      <c r="D33" s="189"/>
      <c r="E33" s="189"/>
      <c r="F33" s="189"/>
      <c r="G33" s="189"/>
      <c r="H33" s="189"/>
      <c r="I33" s="188"/>
      <c r="J33" s="188"/>
      <c r="K33" s="188"/>
      <c r="L33" s="188"/>
    </row>
    <row r="34" spans="1:12" ht="18.75">
      <c r="A34" s="189" t="s">
        <v>72</v>
      </c>
      <c r="B34" s="189"/>
      <c r="C34" s="189"/>
      <c r="D34" s="189"/>
      <c r="E34" s="189"/>
      <c r="F34" s="189"/>
      <c r="G34" s="189"/>
      <c r="H34" s="189"/>
      <c r="I34" s="188"/>
      <c r="J34" s="188"/>
      <c r="K34" s="188"/>
      <c r="L34" s="188"/>
    </row>
    <row r="35" spans="1:12" ht="18.75">
      <c r="A35" s="189" t="s">
        <v>73</v>
      </c>
      <c r="B35" s="189"/>
      <c r="C35" s="189"/>
      <c r="D35" s="189"/>
      <c r="E35" s="189"/>
      <c r="F35" s="189"/>
      <c r="G35" s="189"/>
      <c r="H35" s="189"/>
      <c r="I35" s="188"/>
      <c r="J35" s="188"/>
      <c r="K35" s="188"/>
      <c r="L35" s="188"/>
    </row>
    <row r="36" spans="1:12" ht="18.75">
      <c r="A36" s="189" t="s">
        <v>74</v>
      </c>
      <c r="B36" s="189"/>
      <c r="C36" s="189"/>
      <c r="D36" s="189"/>
      <c r="E36" s="189"/>
      <c r="F36" s="189"/>
      <c r="G36" s="189"/>
      <c r="H36" s="189"/>
      <c r="I36" s="188"/>
      <c r="J36" s="188"/>
      <c r="K36" s="188"/>
      <c r="L36" s="188"/>
    </row>
    <row r="37" spans="1:12" ht="18.75">
      <c r="A37" s="189" t="s">
        <v>75</v>
      </c>
      <c r="B37" s="189"/>
      <c r="C37" s="189"/>
      <c r="D37" s="189"/>
      <c r="E37" s="189"/>
      <c r="F37" s="189"/>
      <c r="G37" s="189"/>
      <c r="H37" s="189"/>
      <c r="I37" s="188"/>
      <c r="J37" s="188"/>
      <c r="K37" s="188"/>
      <c r="L37" s="188"/>
    </row>
    <row r="38" spans="1:12" ht="18.75">
      <c r="A38" s="189" t="s">
        <v>76</v>
      </c>
      <c r="B38" s="189"/>
      <c r="C38" s="189"/>
      <c r="D38" s="189"/>
      <c r="E38" s="189"/>
      <c r="F38" s="189"/>
      <c r="G38" s="189"/>
      <c r="H38" s="189"/>
      <c r="I38" s="188"/>
      <c r="J38" s="188"/>
      <c r="K38" s="188"/>
      <c r="L38" s="188"/>
    </row>
    <row r="39" spans="1:12" ht="18.75">
      <c r="A39" s="189" t="s">
        <v>77</v>
      </c>
      <c r="B39" s="189"/>
      <c r="C39" s="189"/>
      <c r="D39" s="189"/>
      <c r="E39" s="189"/>
      <c r="F39" s="189"/>
      <c r="G39" s="189"/>
      <c r="H39" s="189"/>
      <c r="I39" s="188"/>
      <c r="J39" s="188"/>
      <c r="K39" s="188"/>
      <c r="L39" s="188"/>
    </row>
    <row r="40" spans="1:12" ht="18.75">
      <c r="A40" s="189" t="s">
        <v>78</v>
      </c>
      <c r="B40" s="189"/>
      <c r="C40" s="189"/>
      <c r="D40" s="189"/>
      <c r="E40" s="189"/>
      <c r="F40" s="189"/>
      <c r="G40" s="189"/>
      <c r="H40" s="189"/>
      <c r="I40" s="188"/>
      <c r="J40" s="188"/>
      <c r="K40" s="188"/>
      <c r="L40" s="188"/>
    </row>
    <row r="41" spans="1:12" ht="18.75">
      <c r="A41" s="189" t="s">
        <v>79</v>
      </c>
      <c r="B41" s="189"/>
      <c r="C41" s="189"/>
      <c r="D41" s="189"/>
      <c r="E41" s="189"/>
      <c r="F41" s="189"/>
      <c r="G41" s="189"/>
      <c r="H41" s="189"/>
      <c r="I41" s="188"/>
      <c r="J41" s="188"/>
      <c r="K41" s="188"/>
      <c r="L41" s="188"/>
    </row>
    <row r="42" spans="1:12" ht="18.75">
      <c r="A42" s="189" t="s">
        <v>80</v>
      </c>
      <c r="B42" s="189"/>
      <c r="C42" s="189"/>
      <c r="D42" s="189"/>
      <c r="E42" s="189"/>
      <c r="F42" s="189"/>
      <c r="G42" s="189"/>
      <c r="H42" s="189"/>
      <c r="I42" s="188"/>
      <c r="J42" s="188"/>
      <c r="K42" s="188"/>
      <c r="L42" s="188"/>
    </row>
    <row r="43" spans="1:12" ht="18.75">
      <c r="A43" s="189" t="s">
        <v>81</v>
      </c>
      <c r="B43" s="189"/>
      <c r="C43" s="189"/>
      <c r="D43" s="189"/>
      <c r="E43" s="189"/>
      <c r="F43" s="189"/>
      <c r="G43" s="189"/>
      <c r="H43" s="189"/>
      <c r="I43" s="188"/>
      <c r="J43" s="188"/>
      <c r="K43" s="188"/>
      <c r="L43" s="188"/>
    </row>
    <row r="44" spans="1:12" ht="18.75">
      <c r="A44" s="187" t="s">
        <v>82</v>
      </c>
      <c r="B44" s="187"/>
      <c r="C44" s="187"/>
      <c r="D44" s="187"/>
      <c r="E44" s="187"/>
      <c r="F44" s="187"/>
      <c r="G44" s="187"/>
      <c r="H44" s="187"/>
      <c r="I44" s="188"/>
      <c r="J44" s="188"/>
      <c r="K44" s="188"/>
      <c r="L44" s="188"/>
    </row>
    <row r="45" spans="1:12" ht="18.75">
      <c r="A45" s="189" t="s">
        <v>57</v>
      </c>
      <c r="B45" s="189"/>
      <c r="C45" s="189"/>
      <c r="D45" s="189"/>
      <c r="E45" s="189"/>
      <c r="F45" s="189"/>
      <c r="G45" s="189"/>
      <c r="H45" s="189"/>
      <c r="I45" s="188"/>
      <c r="J45" s="188"/>
      <c r="K45" s="188"/>
      <c r="L45" s="188"/>
    </row>
    <row r="46" spans="1:12" ht="18.75">
      <c r="A46" s="189" t="s">
        <v>83</v>
      </c>
      <c r="B46" s="189"/>
      <c r="C46" s="189"/>
      <c r="D46" s="189"/>
      <c r="E46" s="189"/>
      <c r="F46" s="189"/>
      <c r="G46" s="189"/>
      <c r="H46" s="189"/>
      <c r="I46" s="188">
        <v>0</v>
      </c>
      <c r="J46" s="188"/>
      <c r="K46" s="188"/>
      <c r="L46" s="188"/>
    </row>
    <row r="47" spans="1:12" ht="39.75" customHeight="1">
      <c r="A47" s="189" t="s">
        <v>84</v>
      </c>
      <c r="B47" s="189"/>
      <c r="C47" s="189"/>
      <c r="D47" s="189"/>
      <c r="E47" s="189"/>
      <c r="F47" s="189"/>
      <c r="G47" s="189"/>
      <c r="H47" s="189"/>
      <c r="I47" s="188">
        <f>I48+I49+I50+I51+I52+I53+I54+I55+I56+I57+I58+I59+I60</f>
        <v>2668457.4300000002</v>
      </c>
      <c r="J47" s="188"/>
      <c r="K47" s="188"/>
      <c r="L47" s="188"/>
    </row>
    <row r="48" spans="1:12" ht="18.75">
      <c r="A48" s="189" t="s">
        <v>71</v>
      </c>
      <c r="B48" s="189"/>
      <c r="C48" s="189"/>
      <c r="D48" s="189"/>
      <c r="E48" s="189"/>
      <c r="F48" s="189"/>
      <c r="G48" s="189"/>
      <c r="H48" s="189"/>
      <c r="I48" s="188"/>
      <c r="J48" s="188"/>
      <c r="K48" s="188"/>
      <c r="L48" s="188"/>
    </row>
    <row r="49" spans="1:12" ht="18.75">
      <c r="A49" s="189" t="s">
        <v>85</v>
      </c>
      <c r="B49" s="189"/>
      <c r="C49" s="189"/>
      <c r="D49" s="189"/>
      <c r="E49" s="189"/>
      <c r="F49" s="189"/>
      <c r="G49" s="189"/>
      <c r="H49" s="189"/>
      <c r="I49" s="188"/>
      <c r="J49" s="188"/>
      <c r="K49" s="188"/>
      <c r="L49" s="188"/>
    </row>
    <row r="50" spans="1:12" ht="18.75">
      <c r="A50" s="189" t="s">
        <v>86</v>
      </c>
      <c r="B50" s="189"/>
      <c r="C50" s="189"/>
      <c r="D50" s="189"/>
      <c r="E50" s="189"/>
      <c r="F50" s="189"/>
      <c r="G50" s="189"/>
      <c r="H50" s="189"/>
      <c r="I50" s="188">
        <v>8153.21</v>
      </c>
      <c r="J50" s="188"/>
      <c r="K50" s="188"/>
      <c r="L50" s="188"/>
    </row>
    <row r="51" spans="1:12" ht="18.75">
      <c r="A51" s="189" t="s">
        <v>87</v>
      </c>
      <c r="B51" s="189"/>
      <c r="C51" s="189"/>
      <c r="D51" s="189"/>
      <c r="E51" s="189"/>
      <c r="F51" s="189"/>
      <c r="G51" s="189"/>
      <c r="H51" s="189"/>
      <c r="I51" s="188">
        <v>0</v>
      </c>
      <c r="J51" s="188"/>
      <c r="K51" s="188"/>
      <c r="L51" s="188"/>
    </row>
    <row r="52" spans="1:12" ht="18.75">
      <c r="A52" s="189" t="s">
        <v>88</v>
      </c>
      <c r="B52" s="189"/>
      <c r="C52" s="189"/>
      <c r="D52" s="189"/>
      <c r="E52" s="189"/>
      <c r="F52" s="189"/>
      <c r="G52" s="189"/>
      <c r="H52" s="189"/>
      <c r="I52" s="190">
        <v>1764447</v>
      </c>
      <c r="J52" s="190"/>
      <c r="K52" s="190"/>
      <c r="L52" s="190"/>
    </row>
    <row r="53" spans="1:12" ht="18.75">
      <c r="A53" s="189" t="s">
        <v>89</v>
      </c>
      <c r="B53" s="189"/>
      <c r="C53" s="189"/>
      <c r="D53" s="189"/>
      <c r="E53" s="189"/>
      <c r="F53" s="189"/>
      <c r="G53" s="189"/>
      <c r="H53" s="189"/>
      <c r="I53" s="188">
        <v>606833.19999999995</v>
      </c>
      <c r="J53" s="188"/>
      <c r="K53" s="188"/>
      <c r="L53" s="188"/>
    </row>
    <row r="54" spans="1:12" ht="18.75">
      <c r="A54" s="189" t="s">
        <v>90</v>
      </c>
      <c r="B54" s="189"/>
      <c r="C54" s="189"/>
      <c r="D54" s="189"/>
      <c r="E54" s="189"/>
      <c r="F54" s="189"/>
      <c r="G54" s="189"/>
      <c r="H54" s="189"/>
      <c r="I54" s="188">
        <v>69024.02</v>
      </c>
      <c r="J54" s="188"/>
      <c r="K54" s="188"/>
      <c r="L54" s="188"/>
    </row>
    <row r="55" spans="1:12" ht="18.75">
      <c r="A55" s="189" t="s">
        <v>91</v>
      </c>
      <c r="B55" s="189"/>
      <c r="C55" s="189"/>
      <c r="D55" s="189"/>
      <c r="E55" s="189"/>
      <c r="F55" s="189"/>
      <c r="G55" s="189"/>
      <c r="H55" s="189"/>
      <c r="I55" s="188"/>
      <c r="J55" s="188"/>
      <c r="K55" s="188"/>
      <c r="L55" s="188"/>
    </row>
    <row r="56" spans="1:12" ht="18.75">
      <c r="A56" s="189" t="s">
        <v>92</v>
      </c>
      <c r="B56" s="189"/>
      <c r="C56" s="189"/>
      <c r="D56" s="189"/>
      <c r="E56" s="189"/>
      <c r="F56" s="189"/>
      <c r="G56" s="189"/>
      <c r="H56" s="189"/>
      <c r="I56" s="188"/>
      <c r="J56" s="188"/>
      <c r="K56" s="188"/>
      <c r="L56" s="188"/>
    </row>
    <row r="57" spans="1:12" ht="18.75">
      <c r="A57" s="189" t="s">
        <v>93</v>
      </c>
      <c r="B57" s="189"/>
      <c r="C57" s="189"/>
      <c r="D57" s="189"/>
      <c r="E57" s="189"/>
      <c r="F57" s="189"/>
      <c r="G57" s="189"/>
      <c r="H57" s="189"/>
      <c r="I57" s="188"/>
      <c r="J57" s="188"/>
      <c r="K57" s="188"/>
      <c r="L57" s="188"/>
    </row>
    <row r="58" spans="1:12" ht="18.75">
      <c r="A58" s="189" t="s">
        <v>94</v>
      </c>
      <c r="B58" s="189"/>
      <c r="C58" s="189"/>
      <c r="D58" s="189"/>
      <c r="E58" s="189"/>
      <c r="F58" s="189"/>
      <c r="G58" s="189"/>
      <c r="H58" s="189"/>
      <c r="I58" s="188">
        <v>220000</v>
      </c>
      <c r="J58" s="188"/>
      <c r="K58" s="188"/>
      <c r="L58" s="188"/>
    </row>
    <row r="59" spans="1:12" ht="18.75">
      <c r="A59" s="189" t="s">
        <v>95</v>
      </c>
      <c r="B59" s="189"/>
      <c r="C59" s="189"/>
      <c r="D59" s="189"/>
      <c r="E59" s="189"/>
      <c r="F59" s="189"/>
      <c r="G59" s="189"/>
      <c r="H59" s="189"/>
      <c r="I59" s="188"/>
      <c r="J59" s="188"/>
      <c r="K59" s="188"/>
      <c r="L59" s="188"/>
    </row>
    <row r="60" spans="1:12" ht="18.75">
      <c r="A60" s="189" t="s">
        <v>96</v>
      </c>
      <c r="B60" s="189"/>
      <c r="C60" s="189"/>
      <c r="D60" s="189"/>
      <c r="E60" s="189"/>
      <c r="F60" s="189"/>
      <c r="G60" s="189"/>
      <c r="H60" s="189"/>
      <c r="I60" s="188"/>
      <c r="J60" s="188"/>
      <c r="K60" s="188"/>
      <c r="L60" s="188"/>
    </row>
    <row r="61" spans="1:12" ht="18.75">
      <c r="A61" s="189" t="s">
        <v>97</v>
      </c>
      <c r="B61" s="189"/>
      <c r="C61" s="189"/>
      <c r="D61" s="189"/>
      <c r="E61" s="189"/>
      <c r="F61" s="189"/>
      <c r="G61" s="189"/>
      <c r="H61" s="189"/>
      <c r="I61" s="188"/>
      <c r="J61" s="188"/>
      <c r="K61" s="188"/>
      <c r="L61" s="188"/>
    </row>
    <row r="62" spans="1:12" ht="39" customHeight="1">
      <c r="A62" s="189" t="s">
        <v>98</v>
      </c>
      <c r="B62" s="189"/>
      <c r="C62" s="189"/>
      <c r="D62" s="189"/>
      <c r="E62" s="189"/>
      <c r="F62" s="189"/>
      <c r="G62" s="189"/>
      <c r="H62" s="189"/>
      <c r="I62" s="188">
        <f>I63+I64+I65+I66+I67+I68+I69+I70+I71+I72+I73+I74+I75+I76</f>
        <v>0</v>
      </c>
      <c r="J62" s="188"/>
      <c r="K62" s="188"/>
      <c r="L62" s="188"/>
    </row>
    <row r="63" spans="1:12" ht="18.75">
      <c r="A63" s="189" t="s">
        <v>71</v>
      </c>
      <c r="B63" s="189"/>
      <c r="C63" s="189"/>
      <c r="D63" s="189"/>
      <c r="E63" s="189"/>
      <c r="F63" s="189"/>
      <c r="G63" s="189"/>
      <c r="H63" s="189"/>
      <c r="I63" s="188"/>
      <c r="J63" s="188"/>
      <c r="K63" s="188"/>
      <c r="L63" s="188"/>
    </row>
    <row r="64" spans="1:12" ht="18.75">
      <c r="A64" s="189" t="s">
        <v>99</v>
      </c>
      <c r="B64" s="189"/>
      <c r="C64" s="189"/>
      <c r="D64" s="189"/>
      <c r="E64" s="189"/>
      <c r="F64" s="189"/>
      <c r="G64" s="189"/>
      <c r="H64" s="189"/>
      <c r="I64" s="188"/>
      <c r="J64" s="188"/>
      <c r="K64" s="188"/>
      <c r="L64" s="188"/>
    </row>
    <row r="65" spans="1:12" ht="18.75">
      <c r="A65" s="189" t="s">
        <v>100</v>
      </c>
      <c r="B65" s="189"/>
      <c r="C65" s="189"/>
      <c r="D65" s="189"/>
      <c r="E65" s="189"/>
      <c r="F65" s="189"/>
      <c r="G65" s="189"/>
      <c r="H65" s="189"/>
      <c r="I65" s="188"/>
      <c r="J65" s="188"/>
      <c r="K65" s="188"/>
      <c r="L65" s="188"/>
    </row>
    <row r="66" spans="1:12" ht="18.75">
      <c r="A66" s="189" t="s">
        <v>101</v>
      </c>
      <c r="B66" s="189"/>
      <c r="C66" s="189"/>
      <c r="D66" s="189"/>
      <c r="E66" s="189"/>
      <c r="F66" s="189"/>
      <c r="G66" s="189"/>
      <c r="H66" s="189"/>
      <c r="I66" s="188"/>
      <c r="J66" s="188"/>
      <c r="K66" s="188"/>
      <c r="L66" s="188"/>
    </row>
    <row r="67" spans="1:12" ht="18.75">
      <c r="A67" s="189" t="s">
        <v>102</v>
      </c>
      <c r="B67" s="189"/>
      <c r="C67" s="189"/>
      <c r="D67" s="189"/>
      <c r="E67" s="189"/>
      <c r="F67" s="189"/>
      <c r="G67" s="189"/>
      <c r="H67" s="189"/>
      <c r="I67" s="188"/>
      <c r="J67" s="188"/>
      <c r="K67" s="188"/>
      <c r="L67" s="188"/>
    </row>
    <row r="68" spans="1:12" ht="18.75">
      <c r="A68" s="189" t="s">
        <v>103</v>
      </c>
      <c r="B68" s="189"/>
      <c r="C68" s="189"/>
      <c r="D68" s="189"/>
      <c r="E68" s="189"/>
      <c r="F68" s="189"/>
      <c r="G68" s="189"/>
      <c r="H68" s="189"/>
      <c r="I68" s="188"/>
      <c r="J68" s="188"/>
      <c r="K68" s="188"/>
      <c r="L68" s="188"/>
    </row>
    <row r="69" spans="1:12" ht="18.75">
      <c r="A69" s="189" t="s">
        <v>104</v>
      </c>
      <c r="B69" s="189"/>
      <c r="C69" s="189"/>
      <c r="D69" s="189"/>
      <c r="E69" s="189"/>
      <c r="F69" s="189"/>
      <c r="G69" s="189"/>
      <c r="H69" s="189"/>
      <c r="I69" s="188"/>
      <c r="J69" s="188"/>
      <c r="K69" s="188"/>
      <c r="L69" s="188"/>
    </row>
    <row r="70" spans="1:12" ht="18.75">
      <c r="A70" s="189" t="s">
        <v>105</v>
      </c>
      <c r="B70" s="189"/>
      <c r="C70" s="189"/>
      <c r="D70" s="189"/>
      <c r="E70" s="189"/>
      <c r="F70" s="189"/>
      <c r="G70" s="189"/>
      <c r="H70" s="189"/>
      <c r="I70" s="188"/>
      <c r="J70" s="188"/>
      <c r="K70" s="188"/>
      <c r="L70" s="188"/>
    </row>
    <row r="71" spans="1:12" ht="18.75">
      <c r="A71" s="189" t="s">
        <v>106</v>
      </c>
      <c r="B71" s="189"/>
      <c r="C71" s="189"/>
      <c r="D71" s="189"/>
      <c r="E71" s="189"/>
      <c r="F71" s="189"/>
      <c r="G71" s="189"/>
      <c r="H71" s="189"/>
      <c r="I71" s="188"/>
      <c r="J71" s="188"/>
      <c r="K71" s="188"/>
      <c r="L71" s="188"/>
    </row>
    <row r="72" spans="1:12" ht="18.75">
      <c r="A72" s="189" t="s">
        <v>107</v>
      </c>
      <c r="B72" s="189"/>
      <c r="C72" s="189"/>
      <c r="D72" s="189"/>
      <c r="E72" s="189"/>
      <c r="F72" s="189"/>
      <c r="G72" s="189"/>
      <c r="H72" s="189"/>
      <c r="I72" s="188"/>
      <c r="J72" s="188"/>
      <c r="K72" s="188"/>
      <c r="L72" s="188"/>
    </row>
    <row r="73" spans="1:12" ht="18.75">
      <c r="A73" s="189" t="s">
        <v>108</v>
      </c>
      <c r="B73" s="189"/>
      <c r="C73" s="189"/>
      <c r="D73" s="189"/>
      <c r="E73" s="189"/>
      <c r="F73" s="189"/>
      <c r="G73" s="189"/>
      <c r="H73" s="189"/>
      <c r="I73" s="188"/>
      <c r="J73" s="188"/>
      <c r="K73" s="188"/>
      <c r="L73" s="188"/>
    </row>
    <row r="74" spans="1:12" ht="18.75">
      <c r="A74" s="189" t="s">
        <v>109</v>
      </c>
      <c r="B74" s="189"/>
      <c r="C74" s="189"/>
      <c r="D74" s="189"/>
      <c r="E74" s="189"/>
      <c r="F74" s="189"/>
      <c r="G74" s="189"/>
      <c r="H74" s="189"/>
      <c r="I74" s="188"/>
      <c r="J74" s="188"/>
      <c r="K74" s="188"/>
      <c r="L74" s="188"/>
    </row>
    <row r="75" spans="1:12" ht="18.75">
      <c r="A75" s="189" t="s">
        <v>110</v>
      </c>
      <c r="B75" s="189"/>
      <c r="C75" s="189"/>
      <c r="D75" s="189"/>
      <c r="E75" s="189"/>
      <c r="F75" s="189"/>
      <c r="G75" s="189"/>
      <c r="H75" s="189"/>
      <c r="I75" s="188"/>
      <c r="J75" s="188"/>
      <c r="K75" s="188"/>
      <c r="L75" s="188"/>
    </row>
    <row r="76" spans="1:12" ht="18.75">
      <c r="A76" s="189" t="s">
        <v>111</v>
      </c>
      <c r="B76" s="189"/>
      <c r="C76" s="189"/>
      <c r="D76" s="189"/>
      <c r="E76" s="189"/>
      <c r="F76" s="189"/>
      <c r="G76" s="189"/>
      <c r="H76" s="189"/>
      <c r="I76" s="188"/>
      <c r="J76" s="188"/>
      <c r="K76" s="188"/>
      <c r="L76" s="188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A51:H51"/>
    <mergeCell ref="I50:L50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B2288"/>
  <sheetViews>
    <sheetView topLeftCell="A8" zoomScale="80" zoomScaleNormal="80" zoomScaleSheetLayoutView="70" workbookViewId="0">
      <pane xSplit="8" ySplit="10" topLeftCell="I18" activePane="bottomRight" state="frozen"/>
      <selection activeCell="A8" sqref="A8"/>
      <selection pane="topRight" activeCell="I8" sqref="I8"/>
      <selection pane="bottomLeft" activeCell="A18" sqref="A18"/>
      <selection pane="bottomRight" activeCell="F9" sqref="F9"/>
    </sheetView>
  </sheetViews>
  <sheetFormatPr defaultColWidth="9.140625" defaultRowHeight="15" outlineLevelRow="1" outlineLevelCol="1"/>
  <cols>
    <col min="1" max="1" width="28.28515625" style="101" customWidth="1"/>
    <col min="2" max="2" width="8" style="129" customWidth="1"/>
    <col min="3" max="3" width="11.7109375" style="129" customWidth="1"/>
    <col min="4" max="4" width="9.42578125" style="101" customWidth="1" outlineLevel="1"/>
    <col min="5" max="5" width="19.5703125" style="101" customWidth="1"/>
    <col min="6" max="6" width="16.28515625" style="101" customWidth="1"/>
    <col min="7" max="7" width="18" style="159" customWidth="1"/>
    <col min="8" max="8" width="16.85546875" style="146" customWidth="1"/>
    <col min="9" max="9" width="16.85546875" style="101" customWidth="1"/>
    <col min="10" max="10" width="17" style="101" customWidth="1"/>
    <col min="11" max="11" width="16.28515625" style="101" customWidth="1"/>
    <col min="12" max="12" width="14.85546875" style="144" customWidth="1"/>
    <col min="13" max="13" width="18.42578125" style="101" customWidth="1"/>
    <col min="14" max="14" width="17.85546875" style="101" customWidth="1"/>
    <col min="15" max="15" width="15.5703125" style="101" customWidth="1"/>
    <col min="16" max="16" width="16.85546875" style="145" customWidth="1"/>
    <col min="17" max="17" width="13.7109375" style="101" bestFit="1" customWidth="1"/>
    <col min="18" max="16384" width="9.140625" style="101"/>
  </cols>
  <sheetData>
    <row r="1" spans="1:26" ht="15.75" customHeight="1">
      <c r="H1" s="101"/>
      <c r="L1" s="101"/>
      <c r="M1" s="123"/>
      <c r="N1" s="123"/>
      <c r="O1" s="123"/>
      <c r="P1" s="141"/>
    </row>
    <row r="2" spans="1:26" ht="15.75" customHeight="1">
      <c r="H2" s="101"/>
      <c r="L2" s="101"/>
      <c r="M2" s="123"/>
      <c r="N2" s="123"/>
      <c r="O2" s="123"/>
      <c r="P2" s="141"/>
    </row>
    <row r="3" spans="1:26" ht="22.5" customHeight="1">
      <c r="H3" s="101"/>
      <c r="L3" s="101"/>
      <c r="P3" s="129"/>
    </row>
    <row r="4" spans="1:26" ht="19.5" customHeight="1">
      <c r="A4" s="46" t="s">
        <v>132</v>
      </c>
      <c r="B4" s="130"/>
      <c r="C4" s="130"/>
      <c r="D4" s="46"/>
      <c r="E4" s="46"/>
      <c r="F4" s="46"/>
      <c r="H4" s="101"/>
      <c r="L4" s="101"/>
      <c r="P4" s="129"/>
    </row>
    <row r="5" spans="1:26" ht="19.5" customHeight="1">
      <c r="A5" s="46" t="s">
        <v>397</v>
      </c>
      <c r="B5" s="130"/>
      <c r="C5" s="130"/>
      <c r="D5" s="46"/>
      <c r="E5" s="46"/>
      <c r="F5" s="46"/>
      <c r="H5" s="101"/>
      <c r="L5" s="101"/>
      <c r="N5" s="191" t="s">
        <v>160</v>
      </c>
      <c r="O5" s="191"/>
      <c r="P5" s="191"/>
    </row>
    <row r="6" spans="1:26" ht="13.5" customHeight="1" thickBot="1">
      <c r="A6" s="46"/>
      <c r="B6" s="130"/>
      <c r="C6" s="130"/>
      <c r="D6" s="46"/>
      <c r="E6" s="46"/>
      <c r="F6" s="46"/>
      <c r="H6" s="101"/>
      <c r="L6" s="101"/>
      <c r="P6" s="129"/>
    </row>
    <row r="7" spans="1:26" s="78" customFormat="1" ht="65.25" customHeight="1">
      <c r="A7" s="124" t="s">
        <v>0</v>
      </c>
      <c r="B7" s="131" t="s">
        <v>6</v>
      </c>
      <c r="C7" s="139" t="s">
        <v>137</v>
      </c>
      <c r="D7" s="125" t="s">
        <v>131</v>
      </c>
      <c r="E7" s="192">
        <v>2018</v>
      </c>
      <c r="F7" s="193"/>
      <c r="G7" s="193"/>
      <c r="H7" s="194"/>
      <c r="I7" s="195" t="s">
        <v>398</v>
      </c>
      <c r="J7" s="196"/>
      <c r="K7" s="196"/>
      <c r="L7" s="197"/>
      <c r="M7" s="195" t="s">
        <v>399</v>
      </c>
      <c r="N7" s="196"/>
      <c r="O7" s="196"/>
      <c r="P7" s="198"/>
      <c r="Q7" s="79"/>
      <c r="R7" s="79"/>
      <c r="S7" s="79"/>
      <c r="T7" s="79"/>
      <c r="U7" s="79"/>
      <c r="V7" s="79"/>
      <c r="W7" s="79"/>
      <c r="X7" s="79"/>
      <c r="Y7" s="79"/>
      <c r="Z7" s="79"/>
    </row>
    <row r="8" spans="1:26" s="79" customFormat="1" ht="134.44999999999999" customHeight="1">
      <c r="A8" s="126"/>
      <c r="B8" s="132"/>
      <c r="C8" s="132"/>
      <c r="D8" s="127"/>
      <c r="E8" s="81" t="s">
        <v>1</v>
      </c>
      <c r="F8" s="45" t="s">
        <v>2</v>
      </c>
      <c r="G8" s="160" t="s">
        <v>8</v>
      </c>
      <c r="H8" s="45" t="s">
        <v>3</v>
      </c>
      <c r="I8" s="81" t="s">
        <v>1</v>
      </c>
      <c r="J8" s="45" t="s">
        <v>2</v>
      </c>
      <c r="K8" s="45" t="s">
        <v>8</v>
      </c>
      <c r="L8" s="45" t="s">
        <v>3</v>
      </c>
      <c r="M8" s="81" t="s">
        <v>1</v>
      </c>
      <c r="N8" s="45" t="s">
        <v>2</v>
      </c>
      <c r="O8" s="45" t="s">
        <v>8</v>
      </c>
      <c r="P8" s="48" t="s">
        <v>3</v>
      </c>
    </row>
    <row r="9" spans="1:26" s="79" customFormat="1" ht="30" customHeight="1">
      <c r="A9" s="88" t="s">
        <v>127</v>
      </c>
      <c r="B9" s="47">
        <v>100</v>
      </c>
      <c r="C9" s="49" t="s">
        <v>130</v>
      </c>
      <c r="D9" s="50"/>
      <c r="E9" s="96">
        <f>F9+G9+H9</f>
        <v>527356859.77999997</v>
      </c>
      <c r="F9" s="51">
        <f>F11</f>
        <v>187802020</v>
      </c>
      <c r="G9" s="161">
        <v>331304839.77999997</v>
      </c>
      <c r="H9" s="96">
        <f>H11</f>
        <v>8250000</v>
      </c>
      <c r="I9" s="73">
        <f>J9+K9+L9</f>
        <v>227877820</v>
      </c>
      <c r="J9" s="73">
        <f>J11</f>
        <v>196225820</v>
      </c>
      <c r="K9" s="73">
        <v>23402000</v>
      </c>
      <c r="L9" s="117">
        <f>L11</f>
        <v>8250000</v>
      </c>
      <c r="M9" s="73">
        <f>N9+O9+P9</f>
        <v>237984420</v>
      </c>
      <c r="N9" s="73">
        <f>N11</f>
        <v>205776420</v>
      </c>
      <c r="O9" s="113">
        <v>23958000</v>
      </c>
      <c r="P9" s="147">
        <f>P11</f>
        <v>8250000</v>
      </c>
      <c r="Q9" s="97"/>
    </row>
    <row r="10" spans="1:26" s="79" customFormat="1" ht="38.25" customHeight="1">
      <c r="A10" s="89" t="s">
        <v>128</v>
      </c>
      <c r="B10" s="47">
        <v>110</v>
      </c>
      <c r="C10" s="50"/>
      <c r="D10" s="50"/>
      <c r="E10" s="52"/>
      <c r="F10" s="53"/>
      <c r="G10" s="162"/>
      <c r="H10" s="53"/>
      <c r="I10" s="108"/>
      <c r="J10" s="47"/>
      <c r="K10" s="47"/>
      <c r="L10" s="47"/>
      <c r="M10" s="108"/>
      <c r="N10" s="47"/>
      <c r="O10" s="148"/>
      <c r="P10" s="149"/>
    </row>
    <row r="11" spans="1:26" s="79" customFormat="1" ht="34.5" customHeight="1">
      <c r="A11" s="89" t="s">
        <v>158</v>
      </c>
      <c r="B11" s="133">
        <v>120</v>
      </c>
      <c r="C11" s="50"/>
      <c r="D11" s="50"/>
      <c r="E11" s="51">
        <f>F11+H11</f>
        <v>196052020</v>
      </c>
      <c r="F11" s="59">
        <f>SUM(F12:F17)</f>
        <v>187802020</v>
      </c>
      <c r="G11" s="163" t="s">
        <v>130</v>
      </c>
      <c r="H11" s="51">
        <v>8250000</v>
      </c>
      <c r="I11" s="73">
        <f>J11+L11</f>
        <v>204475820</v>
      </c>
      <c r="J11" s="74">
        <f>SUM(J12:J17)</f>
        <v>196225820</v>
      </c>
      <c r="K11" s="47" t="s">
        <v>130</v>
      </c>
      <c r="L11" s="108">
        <v>8250000</v>
      </c>
      <c r="M11" s="73">
        <f>N11+P11</f>
        <v>214026420</v>
      </c>
      <c r="N11" s="74">
        <f>SUM(N12:N17)</f>
        <v>205776420</v>
      </c>
      <c r="O11" s="47" t="s">
        <v>130</v>
      </c>
      <c r="P11" s="149">
        <v>8250000</v>
      </c>
    </row>
    <row r="12" spans="1:26" s="79" customFormat="1" ht="54.75" hidden="1" customHeight="1" outlineLevel="1">
      <c r="A12" s="89" t="s">
        <v>387</v>
      </c>
      <c r="B12" s="134"/>
      <c r="C12" s="50"/>
      <c r="D12" s="50"/>
      <c r="E12" s="51">
        <f>F12+H12</f>
        <v>61562600</v>
      </c>
      <c r="F12" s="54">
        <f>60362600+1200000</f>
        <v>61562600</v>
      </c>
      <c r="G12" s="163" t="s">
        <v>130</v>
      </c>
      <c r="H12" s="53"/>
      <c r="I12" s="73">
        <f t="shared" ref="I12:I15" si="0">J12+L12</f>
        <v>60362600</v>
      </c>
      <c r="J12" s="74">
        <f>60362600</f>
        <v>60362600</v>
      </c>
      <c r="K12" s="47" t="s">
        <v>130</v>
      </c>
      <c r="L12" s="47"/>
      <c r="M12" s="73">
        <f t="shared" ref="M12:M15" si="1">N12+P12</f>
        <v>60362600</v>
      </c>
      <c r="N12" s="74">
        <f>60362600</f>
        <v>60362600</v>
      </c>
      <c r="O12" s="148" t="s">
        <v>130</v>
      </c>
      <c r="P12" s="149"/>
      <c r="Q12" s="97"/>
    </row>
    <row r="13" spans="1:26" s="79" customFormat="1" ht="58.5" hidden="1" customHeight="1" outlineLevel="1">
      <c r="A13" s="89" t="s">
        <v>388</v>
      </c>
      <c r="B13" s="134"/>
      <c r="C13" s="50"/>
      <c r="D13" s="50"/>
      <c r="E13" s="51">
        <f>F13+H13</f>
        <v>1553500</v>
      </c>
      <c r="F13" s="54">
        <f>2753500-1200000</f>
        <v>1553500</v>
      </c>
      <c r="G13" s="163" t="s">
        <v>130</v>
      </c>
      <c r="H13" s="53"/>
      <c r="I13" s="73">
        <f t="shared" si="0"/>
        <v>1694000</v>
      </c>
      <c r="J13" s="74">
        <v>1694000</v>
      </c>
      <c r="K13" s="47" t="s">
        <v>130</v>
      </c>
      <c r="L13" s="47"/>
      <c r="M13" s="73">
        <f t="shared" si="1"/>
        <v>1863000</v>
      </c>
      <c r="N13" s="74">
        <v>1863000</v>
      </c>
      <c r="O13" s="148" t="s">
        <v>130</v>
      </c>
      <c r="P13" s="149"/>
      <c r="Q13" s="97"/>
    </row>
    <row r="14" spans="1:26" s="79" customFormat="1" ht="66" hidden="1" customHeight="1" outlineLevel="1">
      <c r="A14" s="89" t="s">
        <v>389</v>
      </c>
      <c r="B14" s="134"/>
      <c r="C14" s="50"/>
      <c r="D14" s="50"/>
      <c r="E14" s="51">
        <f t="shared" ref="E14:E15" si="2">F14+H14</f>
        <v>85352920</v>
      </c>
      <c r="F14" s="54">
        <v>85352920</v>
      </c>
      <c r="G14" s="163" t="s">
        <v>130</v>
      </c>
      <c r="H14" s="53"/>
      <c r="I14" s="73">
        <f t="shared" si="0"/>
        <v>90352920</v>
      </c>
      <c r="J14" s="74">
        <v>90352920</v>
      </c>
      <c r="K14" s="47" t="s">
        <v>130</v>
      </c>
      <c r="L14" s="47"/>
      <c r="M14" s="73">
        <f t="shared" si="1"/>
        <v>95352920</v>
      </c>
      <c r="N14" s="74">
        <v>95352920</v>
      </c>
      <c r="O14" s="148" t="s">
        <v>130</v>
      </c>
      <c r="P14" s="149"/>
    </row>
    <row r="15" spans="1:26" s="79" customFormat="1" ht="51" hidden="1" customHeight="1" outlineLevel="1">
      <c r="A15" s="118" t="s">
        <v>390</v>
      </c>
      <c r="B15" s="135"/>
      <c r="C15" s="50"/>
      <c r="D15" s="50"/>
      <c r="E15" s="51">
        <f t="shared" si="2"/>
        <v>9000000</v>
      </c>
      <c r="F15" s="54">
        <v>9000000</v>
      </c>
      <c r="G15" s="163" t="s">
        <v>130</v>
      </c>
      <c r="H15" s="53"/>
      <c r="I15" s="73">
        <f t="shared" si="0"/>
        <v>10450000</v>
      </c>
      <c r="J15" s="74">
        <v>10450000</v>
      </c>
      <c r="K15" s="47" t="s">
        <v>130</v>
      </c>
      <c r="L15" s="47"/>
      <c r="M15" s="73">
        <f t="shared" si="1"/>
        <v>11495000</v>
      </c>
      <c r="N15" s="74">
        <v>11495000</v>
      </c>
      <c r="O15" s="148" t="s">
        <v>130</v>
      </c>
      <c r="P15" s="149"/>
    </row>
    <row r="16" spans="1:26" s="79" customFormat="1" ht="51.75" hidden="1" customHeight="1" outlineLevel="1">
      <c r="A16" s="89" t="s">
        <v>129</v>
      </c>
      <c r="B16" s="47">
        <v>130</v>
      </c>
      <c r="C16" s="50"/>
      <c r="D16" s="50"/>
      <c r="E16" s="72">
        <f>H16</f>
        <v>0</v>
      </c>
      <c r="F16" s="53">
        <v>0</v>
      </c>
      <c r="G16" s="163" t="s">
        <v>130</v>
      </c>
      <c r="H16" s="53"/>
      <c r="I16" s="73">
        <f>L16</f>
        <v>0</v>
      </c>
      <c r="J16" s="47" t="s">
        <v>130</v>
      </c>
      <c r="K16" s="47" t="s">
        <v>130</v>
      </c>
      <c r="L16" s="47"/>
      <c r="M16" s="73">
        <f>P16</f>
        <v>0</v>
      </c>
      <c r="N16" s="47" t="s">
        <v>130</v>
      </c>
      <c r="O16" s="148" t="s">
        <v>130</v>
      </c>
      <c r="P16" s="149"/>
    </row>
    <row r="17" spans="1:17" s="79" customFormat="1" ht="50.25" hidden="1" customHeight="1" outlineLevel="1">
      <c r="A17" s="118" t="s">
        <v>391</v>
      </c>
      <c r="B17" s="70"/>
      <c r="C17" s="71"/>
      <c r="D17" s="71"/>
      <c r="E17" s="51">
        <f>F17</f>
        <v>30333000</v>
      </c>
      <c r="F17" s="119">
        <v>30333000</v>
      </c>
      <c r="G17" s="164">
        <v>0</v>
      </c>
      <c r="H17" s="70" t="s">
        <v>130</v>
      </c>
      <c r="I17" s="73">
        <f>J17</f>
        <v>33366300</v>
      </c>
      <c r="J17" s="47">
        <v>33366300</v>
      </c>
      <c r="K17" s="109" t="s">
        <v>130</v>
      </c>
      <c r="L17" s="47" t="s">
        <v>130</v>
      </c>
      <c r="M17" s="73">
        <f>N17</f>
        <v>36702900</v>
      </c>
      <c r="N17" s="47">
        <v>36702900</v>
      </c>
      <c r="O17" s="149" t="s">
        <v>130</v>
      </c>
      <c r="P17" s="149" t="s">
        <v>130</v>
      </c>
    </row>
    <row r="18" spans="1:17" s="79" customFormat="1" ht="71.25" customHeight="1" collapsed="1">
      <c r="A18" s="89" t="s">
        <v>159</v>
      </c>
      <c r="B18" s="47">
        <v>150</v>
      </c>
      <c r="C18" s="50"/>
      <c r="D18" s="50"/>
      <c r="E18" s="51">
        <f>G18</f>
        <v>331304839.77999997</v>
      </c>
      <c r="F18" s="70">
        <v>0</v>
      </c>
      <c r="G18" s="161">
        <v>331304839.77999997</v>
      </c>
      <c r="H18" s="70" t="s">
        <v>130</v>
      </c>
      <c r="I18" s="73">
        <f>K18</f>
        <v>23402000</v>
      </c>
      <c r="J18" s="47" t="s">
        <v>130</v>
      </c>
      <c r="K18" s="47">
        <v>23402000</v>
      </c>
      <c r="L18" s="47" t="s">
        <v>130</v>
      </c>
      <c r="M18" s="73">
        <f>O18</f>
        <v>23958000</v>
      </c>
      <c r="N18" s="47" t="s">
        <v>130</v>
      </c>
      <c r="O18" s="148">
        <v>23958000</v>
      </c>
      <c r="P18" s="149" t="s">
        <v>130</v>
      </c>
      <c r="Q18" s="115"/>
    </row>
    <row r="19" spans="1:17" s="79" customFormat="1" ht="18.75" customHeight="1">
      <c r="A19" s="89" t="s">
        <v>379</v>
      </c>
      <c r="B19" s="47">
        <v>160</v>
      </c>
      <c r="C19" s="50"/>
      <c r="D19" s="50"/>
      <c r="E19" s="70" t="s">
        <v>130</v>
      </c>
      <c r="F19" s="70" t="s">
        <v>130</v>
      </c>
      <c r="G19" s="165" t="s">
        <v>130</v>
      </c>
      <c r="H19" s="70" t="s">
        <v>130</v>
      </c>
      <c r="I19" s="47" t="s">
        <v>130</v>
      </c>
      <c r="J19" s="47" t="s">
        <v>130</v>
      </c>
      <c r="K19" s="47">
        <v>0</v>
      </c>
      <c r="L19" s="47" t="s">
        <v>130</v>
      </c>
      <c r="M19" s="47" t="str">
        <f>P19</f>
        <v>X</v>
      </c>
      <c r="N19" s="47" t="s">
        <v>130</v>
      </c>
      <c r="O19" s="47" t="s">
        <v>130</v>
      </c>
      <c r="P19" s="109" t="s">
        <v>130</v>
      </c>
    </row>
    <row r="20" spans="1:17" s="79" customFormat="1" ht="35.25" customHeight="1">
      <c r="A20" s="89" t="s">
        <v>380</v>
      </c>
      <c r="B20" s="47">
        <v>180</v>
      </c>
      <c r="C20" s="50"/>
      <c r="D20" s="50"/>
      <c r="E20" s="70" t="s">
        <v>130</v>
      </c>
      <c r="F20" s="70" t="s">
        <v>130</v>
      </c>
      <c r="G20" s="165" t="s">
        <v>130</v>
      </c>
      <c r="H20" s="70" t="s">
        <v>130</v>
      </c>
      <c r="I20" s="47" t="s">
        <v>130</v>
      </c>
      <c r="J20" s="47" t="s">
        <v>130</v>
      </c>
      <c r="K20" s="47">
        <v>0</v>
      </c>
      <c r="L20" s="47" t="s">
        <v>130</v>
      </c>
      <c r="M20" s="47" t="str">
        <f>P20</f>
        <v>X</v>
      </c>
      <c r="N20" s="47" t="s">
        <v>130</v>
      </c>
      <c r="O20" s="47" t="s">
        <v>130</v>
      </c>
      <c r="P20" s="109" t="s">
        <v>130</v>
      </c>
    </row>
    <row r="21" spans="1:17" s="79" customFormat="1" ht="33" customHeight="1">
      <c r="A21" s="138" t="s">
        <v>4</v>
      </c>
      <c r="B21" s="55">
        <v>200</v>
      </c>
      <c r="C21" s="55"/>
      <c r="D21" s="56"/>
      <c r="E21" s="96">
        <f>F21+G21+H21</f>
        <v>538278433.25999999</v>
      </c>
      <c r="F21" s="96">
        <f>F23+F31+F35+F37</f>
        <v>198666083.19999999</v>
      </c>
      <c r="G21" s="166">
        <f>G18</f>
        <v>331304839.77999997</v>
      </c>
      <c r="H21" s="51">
        <f>H23+H31+H35+H37</f>
        <v>8307510.2800000012</v>
      </c>
      <c r="I21" s="73">
        <v>227877820</v>
      </c>
      <c r="J21" s="73">
        <v>196225820</v>
      </c>
      <c r="K21" s="73">
        <f>K23+K31+K37</f>
        <v>23402000</v>
      </c>
      <c r="L21" s="73">
        <v>8250000</v>
      </c>
      <c r="M21" s="73">
        <v>237984420</v>
      </c>
      <c r="N21" s="73">
        <v>205776420</v>
      </c>
      <c r="O21" s="113">
        <f>O9</f>
        <v>23958000</v>
      </c>
      <c r="P21" s="150">
        <v>8250000</v>
      </c>
      <c r="Q21" s="115"/>
    </row>
    <row r="22" spans="1:17" s="79" customFormat="1" ht="21.6" customHeight="1">
      <c r="A22" s="90" t="s">
        <v>48</v>
      </c>
      <c r="B22" s="55"/>
      <c r="C22" s="55"/>
      <c r="D22" s="56"/>
      <c r="E22" s="96"/>
      <c r="F22" s="51"/>
      <c r="G22" s="161"/>
      <c r="H22" s="51"/>
      <c r="I22" s="73"/>
      <c r="J22" s="73"/>
      <c r="K22" s="73"/>
      <c r="L22" s="73"/>
      <c r="M22" s="73"/>
      <c r="N22" s="73"/>
      <c r="O22" s="113"/>
      <c r="P22" s="150"/>
    </row>
    <row r="23" spans="1:17" s="79" customFormat="1" ht="30.6" customHeight="1">
      <c r="A23" s="57" t="s">
        <v>383</v>
      </c>
      <c r="B23" s="55">
        <v>210</v>
      </c>
      <c r="C23" s="63"/>
      <c r="D23" s="58"/>
      <c r="E23" s="51">
        <f>F23+G23+H23</f>
        <v>82236863.140000001</v>
      </c>
      <c r="F23" s="59">
        <f>F25</f>
        <v>75776929</v>
      </c>
      <c r="G23" s="59">
        <f>G25</f>
        <v>2775000</v>
      </c>
      <c r="H23" s="59">
        <f t="shared" ref="H23:P23" si="3">H25</f>
        <v>3684934.14</v>
      </c>
      <c r="I23" s="73">
        <v>85692646</v>
      </c>
      <c r="J23" s="75">
        <v>82034622</v>
      </c>
      <c r="K23" s="75">
        <v>0</v>
      </c>
      <c r="L23" s="75">
        <f t="shared" si="3"/>
        <v>3658024</v>
      </c>
      <c r="M23" s="73">
        <v>93896108</v>
      </c>
      <c r="N23" s="73">
        <v>90238084</v>
      </c>
      <c r="O23" s="111">
        <v>0</v>
      </c>
      <c r="P23" s="151">
        <f t="shared" si="3"/>
        <v>3658024</v>
      </c>
    </row>
    <row r="24" spans="1:17" s="79" customFormat="1" ht="28.15" customHeight="1">
      <c r="A24" s="57" t="s">
        <v>46</v>
      </c>
      <c r="B24" s="122"/>
      <c r="C24" s="63"/>
      <c r="D24" s="58"/>
      <c r="E24" s="51"/>
      <c r="F24" s="59"/>
      <c r="G24" s="167"/>
      <c r="H24" s="59"/>
      <c r="I24" s="73"/>
      <c r="J24" s="75"/>
      <c r="K24" s="75"/>
      <c r="L24" s="75"/>
      <c r="M24" s="73"/>
      <c r="N24" s="73"/>
      <c r="O24" s="111"/>
      <c r="P24" s="151"/>
    </row>
    <row r="25" spans="1:17" s="79" customFormat="1" ht="50.25" customHeight="1">
      <c r="A25" s="57" t="s">
        <v>384</v>
      </c>
      <c r="B25" s="122">
        <v>211</v>
      </c>
      <c r="C25" s="63"/>
      <c r="D25" s="58"/>
      <c r="E25" s="51">
        <f>F25+G25+H25</f>
        <v>82236863.140000001</v>
      </c>
      <c r="F25" s="54">
        <f>F26+F27+F30</f>
        <v>75776929</v>
      </c>
      <c r="G25" s="54">
        <f>G26+G27+G30</f>
        <v>2775000</v>
      </c>
      <c r="H25" s="54">
        <f>H26+H27+H30</f>
        <v>3684934.14</v>
      </c>
      <c r="I25" s="73">
        <v>85692646</v>
      </c>
      <c r="J25" s="74">
        <v>82034622</v>
      </c>
      <c r="K25" s="74">
        <v>0</v>
      </c>
      <c r="L25" s="54">
        <f>L26+L27+L30</f>
        <v>3658024</v>
      </c>
      <c r="M25" s="73">
        <v>93896108</v>
      </c>
      <c r="N25" s="108">
        <v>90238084</v>
      </c>
      <c r="O25" s="112">
        <v>0</v>
      </c>
      <c r="P25" s="152">
        <f>P26+P27+P30</f>
        <v>3658024</v>
      </c>
      <c r="Q25" s="115"/>
    </row>
    <row r="26" spans="1:17" s="79" customFormat="1" ht="21.75" customHeight="1">
      <c r="A26" s="60" t="s">
        <v>133</v>
      </c>
      <c r="B26" s="136"/>
      <c r="C26" s="49">
        <v>111</v>
      </c>
      <c r="D26" s="61">
        <v>211</v>
      </c>
      <c r="E26" s="51">
        <f>F26+G26+H26</f>
        <v>62660024.609999999</v>
      </c>
      <c r="F26" s="54">
        <f>56842171+914634.15</f>
        <v>57756805.149999999</v>
      </c>
      <c r="G26" s="168">
        <v>2115091.46</v>
      </c>
      <c r="H26" s="54">
        <v>2788128</v>
      </c>
      <c r="I26" s="73">
        <v>65314516</v>
      </c>
      <c r="J26" s="74">
        <v>62526388</v>
      </c>
      <c r="K26" s="74">
        <v>0</v>
      </c>
      <c r="L26" s="54">
        <v>2788128</v>
      </c>
      <c r="M26" s="73">
        <v>71567155</v>
      </c>
      <c r="N26" s="74">
        <f>J26+J26*0.1</f>
        <v>68779026.799999997</v>
      </c>
      <c r="O26" s="112">
        <v>0</v>
      </c>
      <c r="P26" s="152">
        <v>2788128</v>
      </c>
    </row>
    <row r="27" spans="1:17" s="79" customFormat="1" ht="39.75" customHeight="1">
      <c r="A27" s="60" t="s">
        <v>5</v>
      </c>
      <c r="B27" s="136"/>
      <c r="C27" s="49">
        <v>119</v>
      </c>
      <c r="D27" s="61">
        <v>213</v>
      </c>
      <c r="E27" s="51">
        <f>F27+G27+H27</f>
        <v>19576838.530000001</v>
      </c>
      <c r="F27" s="54">
        <f>17734757+1+285365.85</f>
        <v>18020123.850000001</v>
      </c>
      <c r="G27" s="168">
        <v>659908.54</v>
      </c>
      <c r="H27" s="54">
        <f>869896+26910.14</f>
        <v>896806.14</v>
      </c>
      <c r="I27" s="73">
        <v>20378130</v>
      </c>
      <c r="J27" s="74">
        <v>19508234</v>
      </c>
      <c r="K27" s="74">
        <v>0</v>
      </c>
      <c r="L27" s="54">
        <f>869896</f>
        <v>869896</v>
      </c>
      <c r="M27" s="73">
        <v>22328953</v>
      </c>
      <c r="N27" s="74">
        <f>J27+J27*0.1</f>
        <v>21459057.399999999</v>
      </c>
      <c r="O27" s="112">
        <v>0</v>
      </c>
      <c r="P27" s="152">
        <f>869896</f>
        <v>869896</v>
      </c>
    </row>
    <row r="28" spans="1:17" s="79" customFormat="1" ht="41.25" hidden="1" customHeight="1">
      <c r="A28" s="60" t="s">
        <v>133</v>
      </c>
      <c r="B28" s="136"/>
      <c r="C28" s="49">
        <v>112</v>
      </c>
      <c r="D28" s="61">
        <v>290</v>
      </c>
      <c r="E28" s="51">
        <f>G28</f>
        <v>0</v>
      </c>
      <c r="F28" s="99" t="s">
        <v>130</v>
      </c>
      <c r="G28" s="168"/>
      <c r="H28" s="99" t="s">
        <v>130</v>
      </c>
      <c r="I28" s="110" t="s">
        <v>130</v>
      </c>
      <c r="J28" s="110" t="s">
        <v>130</v>
      </c>
      <c r="K28" s="110" t="s">
        <v>130</v>
      </c>
      <c r="L28" s="110" t="s">
        <v>130</v>
      </c>
      <c r="M28" s="110" t="s">
        <v>130</v>
      </c>
      <c r="N28" s="110" t="s">
        <v>130</v>
      </c>
      <c r="O28" s="112" t="s">
        <v>130</v>
      </c>
      <c r="P28" s="153" t="s">
        <v>130</v>
      </c>
    </row>
    <row r="29" spans="1:17" s="79" customFormat="1" ht="48.75" hidden="1" customHeight="1">
      <c r="A29" s="60" t="s">
        <v>5</v>
      </c>
      <c r="B29" s="136"/>
      <c r="C29" s="49">
        <v>112</v>
      </c>
      <c r="D29" s="61">
        <v>290</v>
      </c>
      <c r="E29" s="51">
        <f>G29</f>
        <v>0</v>
      </c>
      <c r="F29" s="99" t="s">
        <v>130</v>
      </c>
      <c r="G29" s="168"/>
      <c r="H29" s="99" t="s">
        <v>130</v>
      </c>
      <c r="I29" s="110" t="s">
        <v>130</v>
      </c>
      <c r="J29" s="110" t="s">
        <v>130</v>
      </c>
      <c r="K29" s="110" t="s">
        <v>130</v>
      </c>
      <c r="L29" s="110" t="s">
        <v>130</v>
      </c>
      <c r="M29" s="110" t="s">
        <v>130</v>
      </c>
      <c r="N29" s="110" t="s">
        <v>130</v>
      </c>
      <c r="O29" s="112" t="s">
        <v>130</v>
      </c>
      <c r="P29" s="153" t="s">
        <v>130</v>
      </c>
    </row>
    <row r="30" spans="1:17" s="79" customFormat="1" ht="68.25" hidden="1" customHeight="1">
      <c r="A30" s="60" t="s">
        <v>134</v>
      </c>
      <c r="B30" s="137"/>
      <c r="C30" s="49">
        <v>112</v>
      </c>
      <c r="D30" s="61">
        <v>290</v>
      </c>
      <c r="E30" s="51">
        <f t="shared" ref="E30:E51" si="4">F30+G30+H30</f>
        <v>0</v>
      </c>
      <c r="F30" s="52">
        <f t="shared" ref="F30" si="5">G30+H30+I30</f>
        <v>0</v>
      </c>
      <c r="G30" s="164">
        <f>H30+I30+J30</f>
        <v>0</v>
      </c>
      <c r="H30" s="52">
        <f t="shared" ref="H30" si="6">I30+J30+K30</f>
        <v>0</v>
      </c>
      <c r="I30" s="73">
        <f t="shared" ref="I30" si="7">J30+K30+L30</f>
        <v>0</v>
      </c>
      <c r="J30" s="74">
        <v>0</v>
      </c>
      <c r="K30" s="74">
        <v>0</v>
      </c>
      <c r="L30" s="74">
        <v>0</v>
      </c>
      <c r="M30" s="73" t="e">
        <f>#REF!+O30+P30</f>
        <v>#REF!</v>
      </c>
      <c r="N30" s="74">
        <v>0</v>
      </c>
      <c r="O30" s="112">
        <v>0</v>
      </c>
      <c r="P30" s="153">
        <v>0</v>
      </c>
    </row>
    <row r="31" spans="1:17" s="79" customFormat="1" ht="50.25" customHeight="1">
      <c r="A31" s="57" t="s">
        <v>145</v>
      </c>
      <c r="B31" s="55">
        <v>230</v>
      </c>
      <c r="C31" s="63">
        <v>850</v>
      </c>
      <c r="D31" s="58"/>
      <c r="E31" s="51">
        <f t="shared" ref="E31" si="8">F31+G31+H31</f>
        <v>7579591.5499999998</v>
      </c>
      <c r="F31" s="59">
        <f>F32+F33+F34</f>
        <v>6429591.5499999998</v>
      </c>
      <c r="G31" s="167">
        <f>G32+G33+G34</f>
        <v>0</v>
      </c>
      <c r="H31" s="59">
        <f>H32+H33+H34</f>
        <v>1150000</v>
      </c>
      <c r="I31" s="73">
        <v>7685944</v>
      </c>
      <c r="J31" s="158">
        <v>6535944</v>
      </c>
      <c r="K31" s="75">
        <f>K32+K33+K34</f>
        <v>0</v>
      </c>
      <c r="L31" s="75">
        <f>L32+L33+L34</f>
        <v>1150000</v>
      </c>
      <c r="M31" s="73">
        <f>N31+O31+P31</f>
        <v>8339538.7354999995</v>
      </c>
      <c r="N31" s="75">
        <f>N32+N33</f>
        <v>7189538.7354999995</v>
      </c>
      <c r="O31" s="111">
        <f t="shared" ref="O31" si="9">O32+O33</f>
        <v>0</v>
      </c>
      <c r="P31" s="151">
        <f>P32+P33+P34</f>
        <v>1150000</v>
      </c>
      <c r="Q31" s="115"/>
    </row>
    <row r="32" spans="1:17" s="79" customFormat="1" ht="50.25" hidden="1" customHeight="1">
      <c r="A32" s="60" t="s">
        <v>135</v>
      </c>
      <c r="B32" s="62"/>
      <c r="C32" s="49">
        <v>851</v>
      </c>
      <c r="D32" s="61">
        <v>290</v>
      </c>
      <c r="E32" s="51">
        <f>F32+G32+H32</f>
        <v>5501492.5499999998</v>
      </c>
      <c r="F32" s="54">
        <v>5501492.5499999998</v>
      </c>
      <c r="G32" s="168">
        <v>0</v>
      </c>
      <c r="H32" s="54">
        <v>0</v>
      </c>
      <c r="I32" s="73">
        <f t="shared" ref="I32:I33" si="10">J32+K32+L32</f>
        <v>6051641.8049999997</v>
      </c>
      <c r="J32" s="74">
        <f>F32+F32*0.1</f>
        <v>6051641.8049999997</v>
      </c>
      <c r="K32" s="74">
        <v>0</v>
      </c>
      <c r="L32" s="74">
        <v>0</v>
      </c>
      <c r="M32" s="73">
        <f t="shared" ref="M32:M34" si="11">N32+O32+P32</f>
        <v>6656805.9854999995</v>
      </c>
      <c r="N32" s="74">
        <f>J32+J32*0.1</f>
        <v>6656805.9854999995</v>
      </c>
      <c r="O32" s="112">
        <v>0</v>
      </c>
      <c r="P32" s="153">
        <v>0</v>
      </c>
    </row>
    <row r="33" spans="1:17" s="79" customFormat="1" ht="35.25" hidden="1" customHeight="1">
      <c r="A33" s="60" t="s">
        <v>136</v>
      </c>
      <c r="B33" s="62"/>
      <c r="C33" s="49">
        <v>852</v>
      </c>
      <c r="D33" s="61">
        <v>290</v>
      </c>
      <c r="E33" s="51">
        <f t="shared" ref="E33:E37" si="12">F33+G33+H33</f>
        <v>1540275</v>
      </c>
      <c r="F33" s="54">
        <v>440275</v>
      </c>
      <c r="G33" s="168">
        <v>0</v>
      </c>
      <c r="H33" s="54">
        <f>300000+400000+380000+20000</f>
        <v>1100000</v>
      </c>
      <c r="I33" s="73">
        <f t="shared" si="10"/>
        <v>1584302.5</v>
      </c>
      <c r="J33" s="74">
        <f>F33+F33*0.1</f>
        <v>484302.5</v>
      </c>
      <c r="K33" s="74">
        <v>0</v>
      </c>
      <c r="L33" s="74">
        <f>300000+400000+380000+20000</f>
        <v>1100000</v>
      </c>
      <c r="M33" s="73">
        <f t="shared" si="11"/>
        <v>1632732.75</v>
      </c>
      <c r="N33" s="74">
        <f>J33+J33*0.1</f>
        <v>532732.75</v>
      </c>
      <c r="O33" s="112">
        <v>0</v>
      </c>
      <c r="P33" s="153">
        <f>300000+400000+380000+20000</f>
        <v>1100000</v>
      </c>
    </row>
    <row r="34" spans="1:17" s="79" customFormat="1" ht="21.75" hidden="1" customHeight="1">
      <c r="A34" s="60" t="s">
        <v>7</v>
      </c>
      <c r="B34" s="62"/>
      <c r="C34" s="49">
        <v>853</v>
      </c>
      <c r="D34" s="61">
        <v>290</v>
      </c>
      <c r="E34" s="51">
        <f t="shared" si="12"/>
        <v>537824</v>
      </c>
      <c r="F34" s="52">
        <v>487824</v>
      </c>
      <c r="G34" s="164">
        <v>0</v>
      </c>
      <c r="H34" s="52">
        <v>50000</v>
      </c>
      <c r="I34" s="73">
        <f t="shared" ref="I34" si="13">J34+K34+L34</f>
        <v>50000</v>
      </c>
      <c r="J34" s="108">
        <v>0</v>
      </c>
      <c r="K34" s="108"/>
      <c r="L34" s="108">
        <v>50000</v>
      </c>
      <c r="M34" s="73">
        <f t="shared" si="11"/>
        <v>50000</v>
      </c>
      <c r="N34" s="108">
        <v>0</v>
      </c>
      <c r="O34" s="148">
        <v>0</v>
      </c>
      <c r="P34" s="149">
        <v>50000</v>
      </c>
    </row>
    <row r="35" spans="1:17" s="79" customFormat="1" ht="50.25" customHeight="1">
      <c r="A35" s="92" t="s">
        <v>142</v>
      </c>
      <c r="B35" s="63">
        <v>250</v>
      </c>
      <c r="C35" s="140"/>
      <c r="D35" s="58"/>
      <c r="E35" s="51">
        <f t="shared" si="12"/>
        <v>975389.97</v>
      </c>
      <c r="F35" s="59">
        <f>F36</f>
        <v>975389.97</v>
      </c>
      <c r="G35" s="168">
        <f t="shared" ref="G35:P35" si="14">G36</f>
        <v>0</v>
      </c>
      <c r="H35" s="54">
        <f t="shared" si="14"/>
        <v>0</v>
      </c>
      <c r="I35" s="75">
        <f t="shared" si="14"/>
        <v>0</v>
      </c>
      <c r="J35" s="74">
        <f t="shared" si="14"/>
        <v>0</v>
      </c>
      <c r="K35" s="74">
        <f t="shared" si="14"/>
        <v>0</v>
      </c>
      <c r="L35" s="74">
        <f t="shared" si="14"/>
        <v>0</v>
      </c>
      <c r="M35" s="75">
        <f t="shared" si="14"/>
        <v>0</v>
      </c>
      <c r="N35" s="74">
        <f t="shared" si="14"/>
        <v>0</v>
      </c>
      <c r="O35" s="112">
        <f t="shared" si="14"/>
        <v>0</v>
      </c>
      <c r="P35" s="153">
        <f t="shared" si="14"/>
        <v>0</v>
      </c>
    </row>
    <row r="36" spans="1:17" s="79" customFormat="1" ht="118.5" customHeight="1">
      <c r="A36" s="91" t="s">
        <v>143</v>
      </c>
      <c r="B36" s="62"/>
      <c r="C36" s="49">
        <v>831</v>
      </c>
      <c r="D36" s="61">
        <v>290</v>
      </c>
      <c r="E36" s="52">
        <f t="shared" si="12"/>
        <v>975389.97</v>
      </c>
      <c r="F36" s="52">
        <v>975389.97</v>
      </c>
      <c r="G36" s="164"/>
      <c r="H36" s="52"/>
      <c r="I36" s="73">
        <f t="shared" ref="I36" si="15">J36+K36+L36</f>
        <v>0</v>
      </c>
      <c r="J36" s="108">
        <f t="shared" ref="J36" si="16">K36+L36+M36</f>
        <v>0</v>
      </c>
      <c r="K36" s="108">
        <f t="shared" ref="K36" si="17">L36+M36+N36</f>
        <v>0</v>
      </c>
      <c r="L36" s="108">
        <f t="shared" ref="L36" si="18">M36+N36+O36</f>
        <v>0</v>
      </c>
      <c r="M36" s="73">
        <f t="shared" ref="M36" si="19">N36+O36+P36</f>
        <v>0</v>
      </c>
      <c r="N36" s="108">
        <f t="shared" ref="N36" si="20">O36+P36+Q36</f>
        <v>0</v>
      </c>
      <c r="O36" s="148">
        <f t="shared" ref="O36" si="21">P36+Q36+R36</f>
        <v>0</v>
      </c>
      <c r="P36" s="149">
        <f t="shared" ref="P36" si="22">Q36+R36+S36</f>
        <v>0</v>
      </c>
    </row>
    <row r="37" spans="1:17" s="79" customFormat="1" ht="50.45" customHeight="1">
      <c r="A37" s="57" t="s">
        <v>144</v>
      </c>
      <c r="B37" s="55">
        <v>260</v>
      </c>
      <c r="C37" s="63">
        <v>244</v>
      </c>
      <c r="D37" s="58"/>
      <c r="E37" s="51">
        <f t="shared" si="12"/>
        <v>447486588.59999996</v>
      </c>
      <c r="F37" s="59">
        <f>F40</f>
        <v>115484172.67999999</v>
      </c>
      <c r="G37" s="161">
        <f>331304839.78-2775000</f>
        <v>328529839.77999997</v>
      </c>
      <c r="H37" s="59">
        <f>H40+H51+H38+H39+H52</f>
        <v>3472576.14</v>
      </c>
      <c r="I37" s="73">
        <v>134499229</v>
      </c>
      <c r="J37" s="75">
        <v>107655253</v>
      </c>
      <c r="K37" s="75">
        <f>K9</f>
        <v>23402000</v>
      </c>
      <c r="L37" s="75">
        <f>L40</f>
        <v>3441976</v>
      </c>
      <c r="M37" s="73">
        <v>135748773</v>
      </c>
      <c r="N37" s="75">
        <v>108348797</v>
      </c>
      <c r="O37" s="111">
        <f>O21</f>
        <v>23958000</v>
      </c>
      <c r="P37" s="151">
        <f>P40</f>
        <v>3441976</v>
      </c>
      <c r="Q37" s="115"/>
    </row>
    <row r="38" spans="1:17" s="79" customFormat="1" ht="51" hidden="1" customHeight="1">
      <c r="A38" s="91" t="s">
        <v>141</v>
      </c>
      <c r="B38" s="55"/>
      <c r="C38" s="49">
        <v>241</v>
      </c>
      <c r="D38" s="58"/>
      <c r="E38" s="51">
        <f t="shared" si="4"/>
        <v>0</v>
      </c>
      <c r="F38" s="52">
        <f t="shared" ref="F38:F39" si="23">G38+H38+I38</f>
        <v>0</v>
      </c>
      <c r="G38" s="164">
        <f t="shared" ref="G38:G39" si="24">H38+I38+J38</f>
        <v>0</v>
      </c>
      <c r="H38" s="52">
        <f t="shared" ref="H38:H39" si="25">I38+J38+K38</f>
        <v>0</v>
      </c>
      <c r="I38" s="73">
        <f t="shared" ref="I38:I53" si="26">J38+K38+L38</f>
        <v>0</v>
      </c>
      <c r="J38" s="108">
        <f t="shared" ref="J38:J39" si="27">K38+L38+M38</f>
        <v>0</v>
      </c>
      <c r="K38" s="108">
        <f t="shared" ref="K38:K39" si="28">L38+M38+N38</f>
        <v>0</v>
      </c>
      <c r="L38" s="108">
        <f t="shared" ref="L38:L39" si="29">M38+N38+O38</f>
        <v>0</v>
      </c>
      <c r="M38" s="73">
        <f t="shared" ref="M38:M39" si="30">N38+O38+P38</f>
        <v>0</v>
      </c>
      <c r="N38" s="108">
        <f t="shared" ref="N38:N39" si="31">O38+P38+Q38</f>
        <v>0</v>
      </c>
      <c r="O38" s="148">
        <f t="shared" ref="O38:O39" si="32">P38+Q38+R38</f>
        <v>0</v>
      </c>
      <c r="P38" s="149">
        <f t="shared" ref="P38:P39" si="33">Q38+R38+S38</f>
        <v>0</v>
      </c>
    </row>
    <row r="39" spans="1:17" s="79" customFormat="1" ht="78" hidden="1" customHeight="1">
      <c r="A39" s="91" t="s">
        <v>138</v>
      </c>
      <c r="B39" s="55"/>
      <c r="C39" s="49">
        <v>243</v>
      </c>
      <c r="D39" s="58"/>
      <c r="E39" s="51">
        <f t="shared" si="4"/>
        <v>0</v>
      </c>
      <c r="F39" s="52">
        <f t="shared" si="23"/>
        <v>0</v>
      </c>
      <c r="G39" s="164">
        <f t="shared" si="24"/>
        <v>0</v>
      </c>
      <c r="H39" s="52">
        <f t="shared" si="25"/>
        <v>0</v>
      </c>
      <c r="I39" s="73">
        <f t="shared" si="26"/>
        <v>0</v>
      </c>
      <c r="J39" s="108">
        <f t="shared" si="27"/>
        <v>0</v>
      </c>
      <c r="K39" s="108">
        <f t="shared" si="28"/>
        <v>0</v>
      </c>
      <c r="L39" s="108">
        <f t="shared" si="29"/>
        <v>0</v>
      </c>
      <c r="M39" s="73">
        <f t="shared" si="30"/>
        <v>0</v>
      </c>
      <c r="N39" s="108">
        <f t="shared" si="31"/>
        <v>0</v>
      </c>
      <c r="O39" s="148">
        <f t="shared" si="32"/>
        <v>0</v>
      </c>
      <c r="P39" s="149">
        <f t="shared" si="33"/>
        <v>0</v>
      </c>
    </row>
    <row r="40" spans="1:17" s="79" customFormat="1" ht="81.599999999999994" hidden="1" customHeight="1">
      <c r="A40" s="91" t="s">
        <v>140</v>
      </c>
      <c r="B40" s="62"/>
      <c r="C40" s="49">
        <v>244</v>
      </c>
      <c r="D40" s="61"/>
      <c r="E40" s="51">
        <f>F40+G40+H40</f>
        <v>118899238.53999999</v>
      </c>
      <c r="F40" s="54">
        <f>F41+F42+F43+F44+F45+F46+F47+F48+F49+F50</f>
        <v>115484172.67999999</v>
      </c>
      <c r="G40" s="168">
        <f>SUM(G41:G50)</f>
        <v>0</v>
      </c>
      <c r="H40" s="54">
        <f>SUM(H41:H50)</f>
        <v>3415065.8600000003</v>
      </c>
      <c r="I40" s="75">
        <f>J40+K40+L40</f>
        <v>109885229.37469999</v>
      </c>
      <c r="J40" s="74">
        <f>SUM(J41:J51)</f>
        <v>106443253.37469999</v>
      </c>
      <c r="K40" s="74">
        <f>SUM(K41:K50)</f>
        <v>0</v>
      </c>
      <c r="L40" s="74">
        <f t="shared" ref="L40:P40" si="34">SUM(L41:L50)</f>
        <v>3441976</v>
      </c>
      <c r="M40" s="75">
        <f>N40+O40+P40</f>
        <v>110566653.35592702</v>
      </c>
      <c r="N40" s="74">
        <f>SUM(N41:N51)</f>
        <v>107124677.35592702</v>
      </c>
      <c r="O40" s="112">
        <v>0</v>
      </c>
      <c r="P40" s="153">
        <f t="shared" si="34"/>
        <v>3441976</v>
      </c>
      <c r="Q40" s="115"/>
    </row>
    <row r="41" spans="1:17" s="79" customFormat="1" ht="25.15" hidden="1" customHeight="1">
      <c r="A41" s="60" t="s">
        <v>148</v>
      </c>
      <c r="B41" s="62"/>
      <c r="C41" s="49">
        <v>244</v>
      </c>
      <c r="D41" s="61">
        <v>221</v>
      </c>
      <c r="E41" s="51">
        <f t="shared" ref="E41:F51" si="35">F41+G41+H41</f>
        <v>736687.72</v>
      </c>
      <c r="F41" s="54">
        <f>564660+172027.72</f>
        <v>736687.72</v>
      </c>
      <c r="G41" s="168">
        <v>0</v>
      </c>
      <c r="H41" s="54">
        <v>0</v>
      </c>
      <c r="I41" s="75">
        <f>J41+K41+L41</f>
        <v>773522.10599999991</v>
      </c>
      <c r="J41" s="74">
        <f>F41+F41*0.05</f>
        <v>773522.10599999991</v>
      </c>
      <c r="K41" s="74">
        <v>0</v>
      </c>
      <c r="L41" s="74">
        <v>0</v>
      </c>
      <c r="M41" s="73">
        <f>N41+O41+P41</f>
        <v>812198.21129999985</v>
      </c>
      <c r="N41" s="74">
        <f>J41+J41*0.05</f>
        <v>812198.21129999985</v>
      </c>
      <c r="O41" s="148">
        <f t="shared" ref="O41" si="36">P41+Q41+R41</f>
        <v>0</v>
      </c>
      <c r="P41" s="149">
        <f t="shared" ref="P41" si="37">Q41+R41+S41</f>
        <v>0</v>
      </c>
    </row>
    <row r="42" spans="1:17" s="79" customFormat="1" ht="25.15" hidden="1" customHeight="1">
      <c r="A42" s="60" t="s">
        <v>149</v>
      </c>
      <c r="B42" s="62"/>
      <c r="C42" s="49">
        <v>244</v>
      </c>
      <c r="D42" s="61">
        <v>222</v>
      </c>
      <c r="E42" s="51">
        <f t="shared" si="35"/>
        <v>41867.5</v>
      </c>
      <c r="F42" s="54">
        <f>26000+15867.5</f>
        <v>41867.5</v>
      </c>
      <c r="G42" s="168">
        <v>0</v>
      </c>
      <c r="H42" s="54">
        <v>0</v>
      </c>
      <c r="I42" s="75">
        <f t="shared" ref="I42:J51" si="38">J42+K42+L42</f>
        <v>43960.875</v>
      </c>
      <c r="J42" s="74">
        <f t="shared" ref="J42:J47" si="39">F42+F42*0.05</f>
        <v>43960.875</v>
      </c>
      <c r="K42" s="74">
        <v>0</v>
      </c>
      <c r="L42" s="74">
        <v>0</v>
      </c>
      <c r="M42" s="73">
        <f t="shared" ref="M42:M51" si="40">N42+O42+P42</f>
        <v>46158.918749999997</v>
      </c>
      <c r="N42" s="74">
        <f t="shared" ref="N42" si="41">J42+J42*0.05</f>
        <v>46158.918749999997</v>
      </c>
      <c r="O42" s="148">
        <f t="shared" ref="M42:O44" si="42">P42+Q42+R42</f>
        <v>0</v>
      </c>
      <c r="P42" s="149">
        <f t="shared" ref="P42:P44" si="43">Q42+R42+S42</f>
        <v>0</v>
      </c>
    </row>
    <row r="43" spans="1:17" s="79" customFormat="1" ht="25.15" hidden="1" customHeight="1">
      <c r="A43" s="60" t="s">
        <v>150</v>
      </c>
      <c r="B43" s="62"/>
      <c r="C43" s="49">
        <v>244</v>
      </c>
      <c r="D43" s="61">
        <v>223</v>
      </c>
      <c r="E43" s="51">
        <f t="shared" si="35"/>
        <v>32474169.719999999</v>
      </c>
      <c r="F43" s="54">
        <f>31924661+454090+95418.72</f>
        <v>32474169.719999999</v>
      </c>
      <c r="G43" s="168">
        <v>0</v>
      </c>
      <c r="H43" s="54">
        <v>0</v>
      </c>
      <c r="I43" s="75">
        <f t="shared" si="38"/>
        <v>34097878.206</v>
      </c>
      <c r="J43" s="74">
        <f t="shared" si="39"/>
        <v>34097878.206</v>
      </c>
      <c r="K43" s="74">
        <v>0</v>
      </c>
      <c r="L43" s="74">
        <v>0</v>
      </c>
      <c r="M43" s="73">
        <f t="shared" si="40"/>
        <v>36802772.116300002</v>
      </c>
      <c r="N43" s="74">
        <f>J43+J43*0.05+1000000</f>
        <v>36802772.116300002</v>
      </c>
      <c r="O43" s="148">
        <f t="shared" si="42"/>
        <v>0</v>
      </c>
      <c r="P43" s="149">
        <f t="shared" si="43"/>
        <v>0</v>
      </c>
    </row>
    <row r="44" spans="1:17" s="79" customFormat="1" ht="35.450000000000003" hidden="1" customHeight="1">
      <c r="A44" s="60" t="s">
        <v>151</v>
      </c>
      <c r="B44" s="62"/>
      <c r="C44" s="49">
        <v>244</v>
      </c>
      <c r="D44" s="61">
        <v>224</v>
      </c>
      <c r="E44" s="51">
        <f t="shared" si="35"/>
        <v>60000</v>
      </c>
      <c r="F44" s="54">
        <v>60000</v>
      </c>
      <c r="G44" s="168"/>
      <c r="H44" s="54">
        <v>0</v>
      </c>
      <c r="I44" s="75">
        <f>J44+K44+L44</f>
        <v>63000</v>
      </c>
      <c r="J44" s="74">
        <f t="shared" si="39"/>
        <v>63000</v>
      </c>
      <c r="K44" s="74">
        <v>0</v>
      </c>
      <c r="L44" s="74">
        <v>0</v>
      </c>
      <c r="M44" s="73">
        <f t="shared" si="42"/>
        <v>0</v>
      </c>
      <c r="N44" s="108">
        <f t="shared" si="42"/>
        <v>0</v>
      </c>
      <c r="O44" s="148">
        <f t="shared" si="42"/>
        <v>0</v>
      </c>
      <c r="P44" s="149">
        <f t="shared" si="43"/>
        <v>0</v>
      </c>
    </row>
    <row r="45" spans="1:17" s="79" customFormat="1" ht="35.450000000000003" hidden="1" customHeight="1">
      <c r="A45" s="60" t="s">
        <v>152</v>
      </c>
      <c r="B45" s="62"/>
      <c r="C45" s="49">
        <v>244</v>
      </c>
      <c r="D45" s="61">
        <v>225</v>
      </c>
      <c r="E45" s="51">
        <f t="shared" si="35"/>
        <v>50439732.719999999</v>
      </c>
      <c r="F45" s="54">
        <f>45754855+2299410+3585467.72-1200000</f>
        <v>50439732.719999999</v>
      </c>
      <c r="G45" s="169"/>
      <c r="H45" s="54"/>
      <c r="I45" s="75">
        <f t="shared" si="38"/>
        <v>46211678.047200002</v>
      </c>
      <c r="J45" s="74">
        <f>F45+F45*0.01-158535-4573917</f>
        <v>46211678.047200002</v>
      </c>
      <c r="K45" s="74"/>
      <c r="L45" s="74"/>
      <c r="M45" s="73">
        <f t="shared" si="40"/>
        <v>45252567.827672005</v>
      </c>
      <c r="N45" s="74">
        <f>J45+J45*0.01-1200000-221227</f>
        <v>45252567.827672005</v>
      </c>
      <c r="O45" s="112">
        <v>0</v>
      </c>
      <c r="P45" s="153"/>
    </row>
    <row r="46" spans="1:17" s="79" customFormat="1" ht="35.450000000000003" hidden="1" customHeight="1">
      <c r="A46" s="60" t="s">
        <v>153</v>
      </c>
      <c r="B46" s="62"/>
      <c r="C46" s="49">
        <v>244</v>
      </c>
      <c r="D46" s="61">
        <v>226</v>
      </c>
      <c r="E46" s="51">
        <f t="shared" si="35"/>
        <v>3698547.79</v>
      </c>
      <c r="F46" s="54">
        <f>3062129-9+271962.07</f>
        <v>3334082.07</v>
      </c>
      <c r="G46" s="168"/>
      <c r="H46" s="54">
        <v>364465.72</v>
      </c>
      <c r="I46" s="75">
        <f t="shared" si="38"/>
        <v>3732422.8906999999</v>
      </c>
      <c r="J46" s="74">
        <f>F46+F46*0.01</f>
        <v>3367422.8906999999</v>
      </c>
      <c r="K46" s="74"/>
      <c r="L46" s="74">
        <v>365000</v>
      </c>
      <c r="M46" s="73">
        <f t="shared" si="40"/>
        <v>3566097.1196069997</v>
      </c>
      <c r="N46" s="74">
        <f>J46+J46*0.01-200000</f>
        <v>3201097.1196069997</v>
      </c>
      <c r="O46" s="112">
        <v>0</v>
      </c>
      <c r="P46" s="153">
        <v>365000</v>
      </c>
    </row>
    <row r="47" spans="1:17" s="79" customFormat="1" ht="33" hidden="1" customHeight="1">
      <c r="A47" s="60" t="s">
        <v>154</v>
      </c>
      <c r="B47" s="62"/>
      <c r="C47" s="49">
        <v>244</v>
      </c>
      <c r="D47" s="61">
        <v>290</v>
      </c>
      <c r="E47" s="51">
        <f t="shared" si="35"/>
        <v>0</v>
      </c>
      <c r="F47" s="54">
        <v>0</v>
      </c>
      <c r="G47" s="168">
        <v>0</v>
      </c>
      <c r="H47" s="54"/>
      <c r="I47" s="74">
        <f t="shared" si="38"/>
        <v>0</v>
      </c>
      <c r="J47" s="74">
        <f t="shared" si="39"/>
        <v>0</v>
      </c>
      <c r="K47" s="74">
        <f t="shared" ref="K47" si="44">L47+M47+N47</f>
        <v>0</v>
      </c>
      <c r="L47" s="74"/>
      <c r="M47" s="73">
        <f t="shared" si="40"/>
        <v>0</v>
      </c>
      <c r="N47" s="74">
        <f t="shared" ref="N47:N49" si="45">J47+J47*0.01</f>
        <v>0</v>
      </c>
      <c r="O47" s="112">
        <f t="shared" ref="O47" si="46">P47+Q47+R47</f>
        <v>0</v>
      </c>
      <c r="P47" s="153"/>
    </row>
    <row r="48" spans="1:17" s="79" customFormat="1" ht="33" hidden="1" customHeight="1">
      <c r="A48" s="60" t="s">
        <v>155</v>
      </c>
      <c r="B48" s="62"/>
      <c r="C48" s="49">
        <v>244</v>
      </c>
      <c r="D48" s="61">
        <v>310</v>
      </c>
      <c r="E48" s="51">
        <f t="shared" si="35"/>
        <v>3461205.97</v>
      </c>
      <c r="F48" s="54">
        <f>1300000+2161205.97</f>
        <v>3461205.97</v>
      </c>
      <c r="G48" s="168"/>
      <c r="H48" s="98">
        <v>0</v>
      </c>
      <c r="I48" s="75">
        <f t="shared" si="38"/>
        <v>0</v>
      </c>
      <c r="J48" s="74">
        <v>0</v>
      </c>
      <c r="K48" s="74">
        <v>0</v>
      </c>
      <c r="L48" s="120"/>
      <c r="M48" s="73">
        <f t="shared" si="40"/>
        <v>0</v>
      </c>
      <c r="N48" s="74">
        <f t="shared" si="45"/>
        <v>0</v>
      </c>
      <c r="O48" s="112">
        <v>0</v>
      </c>
      <c r="P48" s="154"/>
    </row>
    <row r="49" spans="1:496" s="79" customFormat="1" ht="33" hidden="1" customHeight="1">
      <c r="A49" s="60" t="s">
        <v>156</v>
      </c>
      <c r="B49" s="62"/>
      <c r="C49" s="49">
        <v>244</v>
      </c>
      <c r="D49" s="61"/>
      <c r="E49" s="51">
        <f t="shared" si="35"/>
        <v>0</v>
      </c>
      <c r="F49" s="54">
        <f t="shared" si="35"/>
        <v>0</v>
      </c>
      <c r="G49" s="168">
        <f t="shared" ref="G49" si="47">H49+I49+J49</f>
        <v>0</v>
      </c>
      <c r="H49" s="54">
        <f t="shared" ref="H49" si="48">I49+J49+K49</f>
        <v>0</v>
      </c>
      <c r="I49" s="74">
        <f t="shared" si="38"/>
        <v>0</v>
      </c>
      <c r="J49" s="74">
        <v>0</v>
      </c>
      <c r="K49" s="74">
        <f t="shared" ref="K49:L49" si="49">L49+M49+N49</f>
        <v>0</v>
      </c>
      <c r="L49" s="74">
        <f t="shared" si="49"/>
        <v>0</v>
      </c>
      <c r="M49" s="73">
        <f t="shared" si="40"/>
        <v>0</v>
      </c>
      <c r="N49" s="74">
        <f t="shared" si="45"/>
        <v>0</v>
      </c>
      <c r="O49" s="112">
        <f t="shared" ref="O49:P49" si="50">P49+Q49+R49</f>
        <v>0</v>
      </c>
      <c r="P49" s="153">
        <f t="shared" si="50"/>
        <v>0</v>
      </c>
    </row>
    <row r="50" spans="1:496" s="79" customFormat="1" ht="29.45" hidden="1" customHeight="1">
      <c r="A50" s="60" t="s">
        <v>157</v>
      </c>
      <c r="B50" s="62"/>
      <c r="C50" s="49">
        <v>244</v>
      </c>
      <c r="D50" s="61">
        <v>340</v>
      </c>
      <c r="E50" s="51">
        <f t="shared" si="35"/>
        <v>27987027.120000001</v>
      </c>
      <c r="F50" s="54">
        <f>24654685+281741.98</f>
        <v>24936426.98</v>
      </c>
      <c r="G50" s="168">
        <v>0</v>
      </c>
      <c r="H50" s="54">
        <f>3020000+30600.14</f>
        <v>3050600.14</v>
      </c>
      <c r="I50" s="75">
        <f t="shared" si="38"/>
        <v>24962767.2498</v>
      </c>
      <c r="J50" s="74">
        <f>F50+F50*0.01-3300000</f>
        <v>21885791.2498</v>
      </c>
      <c r="K50" s="74">
        <v>0</v>
      </c>
      <c r="L50" s="74">
        <v>3076976</v>
      </c>
      <c r="M50" s="73">
        <f t="shared" si="40"/>
        <v>24086859.162298001</v>
      </c>
      <c r="N50" s="74">
        <f>J50+J50*0.01-1094766</f>
        <v>21009883.162298001</v>
      </c>
      <c r="O50" s="112">
        <v>0</v>
      </c>
      <c r="P50" s="153">
        <v>3076976</v>
      </c>
    </row>
    <row r="51" spans="1:496" s="79" customFormat="1" ht="262.14999999999998" hidden="1" customHeight="1">
      <c r="A51" s="60" t="s">
        <v>139</v>
      </c>
      <c r="B51" s="62"/>
      <c r="C51" s="49">
        <v>245</v>
      </c>
      <c r="D51" s="61">
        <v>226</v>
      </c>
      <c r="E51" s="51">
        <f t="shared" si="4"/>
        <v>0</v>
      </c>
      <c r="F51" s="54">
        <f t="shared" si="35"/>
        <v>0</v>
      </c>
      <c r="G51" s="168">
        <f t="shared" ref="G51" si="51">H51+I51+J51</f>
        <v>0</v>
      </c>
      <c r="H51" s="54">
        <f t="shared" ref="H51" si="52">I51+J51+K51</f>
        <v>0</v>
      </c>
      <c r="I51" s="111">
        <f t="shared" si="38"/>
        <v>0</v>
      </c>
      <c r="J51" s="112">
        <f t="shared" si="38"/>
        <v>0</v>
      </c>
      <c r="K51" s="112">
        <f t="shared" ref="K51" si="53">L51+M51+N51</f>
        <v>0</v>
      </c>
      <c r="L51" s="112">
        <f t="shared" ref="L51" si="54">M51+N51+O51</f>
        <v>0</v>
      </c>
      <c r="M51" s="113">
        <f t="shared" si="40"/>
        <v>0</v>
      </c>
      <c r="N51" s="112">
        <f t="shared" ref="N51" si="55">O51+P51+Q51</f>
        <v>0</v>
      </c>
      <c r="O51" s="112">
        <f t="shared" ref="O51" si="56">P51+Q51+R51</f>
        <v>0</v>
      </c>
      <c r="P51" s="153">
        <f t="shared" ref="P51" si="57">Q51+R51+S51</f>
        <v>0</v>
      </c>
    </row>
    <row r="52" spans="1:496" s="79" customFormat="1" ht="37.5" customHeight="1">
      <c r="A52" s="57" t="s">
        <v>14</v>
      </c>
      <c r="B52" s="63">
        <v>500</v>
      </c>
      <c r="C52" s="63" t="s">
        <v>130</v>
      </c>
      <c r="D52" s="64"/>
      <c r="E52" s="172">
        <f>F52+G52+H52</f>
        <v>10921573.479999999</v>
      </c>
      <c r="F52" s="59">
        <v>10864063.199999999</v>
      </c>
      <c r="G52" s="167">
        <v>0</v>
      </c>
      <c r="H52" s="121">
        <v>57510.28</v>
      </c>
      <c r="I52" s="113">
        <v>0</v>
      </c>
      <c r="J52" s="111">
        <v>0</v>
      </c>
      <c r="K52" s="111">
        <v>0</v>
      </c>
      <c r="L52" s="111">
        <v>0</v>
      </c>
      <c r="M52" s="111">
        <v>0</v>
      </c>
      <c r="N52" s="111">
        <v>0</v>
      </c>
      <c r="O52" s="111">
        <v>0</v>
      </c>
      <c r="P52" s="151">
        <v>0</v>
      </c>
    </row>
    <row r="53" spans="1:496" s="80" customFormat="1" ht="35.25" customHeight="1" thickBot="1">
      <c r="A53" s="65" t="s">
        <v>16</v>
      </c>
      <c r="B53" s="66">
        <v>600</v>
      </c>
      <c r="C53" s="66" t="s">
        <v>130</v>
      </c>
      <c r="D53" s="67"/>
      <c r="E53" s="171">
        <v>0</v>
      </c>
      <c r="F53" s="68">
        <v>0</v>
      </c>
      <c r="G53" s="170">
        <v>0</v>
      </c>
      <c r="H53" s="69">
        <v>0</v>
      </c>
      <c r="I53" s="114">
        <f t="shared" si="26"/>
        <v>0</v>
      </c>
      <c r="J53" s="114">
        <f t="shared" ref="J53" si="58">K53+L53+M53</f>
        <v>0</v>
      </c>
      <c r="K53" s="114">
        <f t="shared" ref="K53" si="59">L53+M53+N53</f>
        <v>0</v>
      </c>
      <c r="L53" s="114">
        <f t="shared" ref="L53" si="60">M53+N53+O53</f>
        <v>0</v>
      </c>
      <c r="M53" s="114">
        <f t="shared" ref="M53" si="61">N53+O53+P53</f>
        <v>0</v>
      </c>
      <c r="N53" s="114">
        <f t="shared" ref="N53" si="62">O53+P53+Q53</f>
        <v>0</v>
      </c>
      <c r="O53" s="114">
        <f t="shared" ref="O53" si="63">P53+Q53+R53</f>
        <v>0</v>
      </c>
      <c r="P53" s="155">
        <f t="shared" ref="P53" si="64">Q53+R53+S53</f>
        <v>0</v>
      </c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  <c r="DV53" s="79"/>
      <c r="DW53" s="79"/>
      <c r="DX53" s="79"/>
      <c r="DY53" s="79"/>
      <c r="DZ53" s="79"/>
      <c r="EA53" s="79"/>
      <c r="EB53" s="79"/>
      <c r="EC53" s="79"/>
      <c r="ED53" s="79"/>
      <c r="EE53" s="79"/>
      <c r="EF53" s="79"/>
      <c r="EG53" s="79"/>
      <c r="EH53" s="79"/>
      <c r="EI53" s="79"/>
      <c r="EJ53" s="79"/>
      <c r="EK53" s="79"/>
      <c r="EL53" s="79"/>
      <c r="EM53" s="79"/>
      <c r="EN53" s="79"/>
      <c r="EO53" s="79"/>
      <c r="EP53" s="79"/>
      <c r="EQ53" s="79"/>
      <c r="ER53" s="79"/>
      <c r="ES53" s="79"/>
      <c r="ET53" s="79"/>
      <c r="EU53" s="79"/>
      <c r="EV53" s="79"/>
      <c r="EW53" s="79"/>
      <c r="EX53" s="79"/>
      <c r="EY53" s="79"/>
      <c r="EZ53" s="79"/>
      <c r="FA53" s="79"/>
      <c r="FB53" s="79"/>
      <c r="FC53" s="79"/>
      <c r="FD53" s="79"/>
      <c r="FE53" s="79"/>
      <c r="FF53" s="79"/>
      <c r="FG53" s="79"/>
      <c r="FH53" s="79"/>
      <c r="FI53" s="79"/>
      <c r="FJ53" s="79"/>
      <c r="FK53" s="79"/>
      <c r="FL53" s="79"/>
      <c r="FM53" s="79"/>
      <c r="FN53" s="79"/>
      <c r="FO53" s="79"/>
      <c r="FP53" s="79"/>
      <c r="FQ53" s="79"/>
      <c r="FR53" s="79"/>
      <c r="FS53" s="79"/>
      <c r="FT53" s="79"/>
      <c r="FU53" s="79"/>
      <c r="FV53" s="79"/>
      <c r="FW53" s="79"/>
      <c r="FX53" s="79"/>
      <c r="FY53" s="79"/>
      <c r="FZ53" s="79"/>
      <c r="GA53" s="79"/>
      <c r="GB53" s="79"/>
      <c r="GC53" s="79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  <c r="HF53" s="79"/>
      <c r="HG53" s="79"/>
      <c r="HH53" s="79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  <c r="HU53" s="79"/>
      <c r="HV53" s="79"/>
      <c r="HW53" s="79"/>
      <c r="HX53" s="79"/>
      <c r="HY53" s="79"/>
      <c r="HZ53" s="79"/>
      <c r="IA53" s="79"/>
      <c r="IB53" s="79"/>
      <c r="IC53" s="79"/>
      <c r="ID53" s="79"/>
      <c r="IE53" s="79"/>
      <c r="IF53" s="79"/>
      <c r="IG53" s="79"/>
      <c r="IH53" s="79"/>
      <c r="II53" s="79"/>
      <c r="IJ53" s="79"/>
      <c r="IK53" s="79"/>
      <c r="IL53" s="79"/>
      <c r="IM53" s="79"/>
      <c r="IN53" s="79"/>
      <c r="IO53" s="79"/>
      <c r="IP53" s="79"/>
      <c r="IQ53" s="79"/>
      <c r="IR53" s="79"/>
      <c r="IS53" s="79"/>
      <c r="IT53" s="79"/>
      <c r="IU53" s="79"/>
      <c r="IV53" s="79"/>
      <c r="IW53" s="79"/>
      <c r="IX53" s="79"/>
      <c r="IY53" s="79"/>
      <c r="IZ53" s="79"/>
      <c r="JA53" s="79"/>
      <c r="JB53" s="79"/>
      <c r="JC53" s="79"/>
      <c r="JD53" s="79"/>
      <c r="JE53" s="79"/>
      <c r="JF53" s="79"/>
      <c r="JG53" s="79"/>
      <c r="JH53" s="79"/>
      <c r="JI53" s="79"/>
      <c r="JJ53" s="79"/>
      <c r="JK53" s="79"/>
      <c r="JL53" s="79"/>
      <c r="JM53" s="79"/>
      <c r="JN53" s="79"/>
      <c r="JO53" s="79"/>
      <c r="JP53" s="79"/>
      <c r="JQ53" s="79"/>
      <c r="JR53" s="79"/>
      <c r="JS53" s="79"/>
      <c r="JT53" s="79"/>
      <c r="JU53" s="79"/>
      <c r="JV53" s="79"/>
      <c r="JW53" s="79"/>
      <c r="JX53" s="79"/>
      <c r="JY53" s="79"/>
      <c r="JZ53" s="79"/>
      <c r="KA53" s="79"/>
      <c r="KB53" s="79"/>
      <c r="KC53" s="79"/>
      <c r="KD53" s="79"/>
      <c r="KE53" s="79"/>
      <c r="KF53" s="79"/>
      <c r="KG53" s="79"/>
      <c r="KH53" s="79"/>
      <c r="KI53" s="79"/>
      <c r="KJ53" s="79"/>
      <c r="KK53" s="79"/>
      <c r="KL53" s="79"/>
      <c r="KM53" s="79"/>
      <c r="KN53" s="79"/>
      <c r="KO53" s="79"/>
      <c r="KP53" s="79"/>
      <c r="KQ53" s="79"/>
      <c r="KR53" s="79"/>
      <c r="KS53" s="79"/>
      <c r="KT53" s="79"/>
      <c r="KU53" s="79"/>
      <c r="KV53" s="79"/>
      <c r="KW53" s="79"/>
      <c r="KX53" s="79"/>
      <c r="KY53" s="79"/>
      <c r="KZ53" s="79"/>
      <c r="LA53" s="79"/>
      <c r="LB53" s="79"/>
      <c r="LC53" s="79"/>
      <c r="LD53" s="79"/>
      <c r="LE53" s="79"/>
      <c r="LF53" s="79"/>
      <c r="LG53" s="79"/>
      <c r="LH53" s="79"/>
      <c r="LI53" s="79"/>
      <c r="LJ53" s="79"/>
      <c r="LK53" s="79"/>
      <c r="LL53" s="79"/>
      <c r="LM53" s="79"/>
      <c r="LN53" s="79"/>
      <c r="LO53" s="79"/>
      <c r="LP53" s="79"/>
      <c r="LQ53" s="79"/>
      <c r="LR53" s="79"/>
      <c r="LS53" s="79"/>
      <c r="LT53" s="79"/>
      <c r="LU53" s="79"/>
      <c r="LV53" s="79"/>
      <c r="LW53" s="79"/>
      <c r="LX53" s="79"/>
      <c r="LY53" s="79"/>
      <c r="LZ53" s="79"/>
      <c r="MA53" s="79"/>
      <c r="MB53" s="79"/>
      <c r="MC53" s="79"/>
      <c r="MD53" s="79"/>
      <c r="ME53" s="79"/>
      <c r="MF53" s="79"/>
      <c r="MG53" s="79"/>
      <c r="MH53" s="79"/>
      <c r="MI53" s="79"/>
      <c r="MJ53" s="79"/>
      <c r="MK53" s="79"/>
      <c r="ML53" s="79"/>
      <c r="MM53" s="79"/>
      <c r="MN53" s="79"/>
      <c r="MO53" s="79"/>
      <c r="MP53" s="79"/>
      <c r="MQ53" s="79"/>
      <c r="MR53" s="79"/>
      <c r="MS53" s="79"/>
      <c r="MT53" s="79"/>
      <c r="MU53" s="79"/>
      <c r="MV53" s="79"/>
      <c r="MW53" s="79"/>
      <c r="MX53" s="79"/>
      <c r="MY53" s="79"/>
      <c r="MZ53" s="79"/>
      <c r="NA53" s="79"/>
      <c r="NB53" s="79"/>
      <c r="NC53" s="79"/>
      <c r="ND53" s="79"/>
      <c r="NE53" s="79"/>
      <c r="NF53" s="79"/>
      <c r="NG53" s="79"/>
      <c r="NH53" s="79"/>
      <c r="NI53" s="79"/>
      <c r="NJ53" s="79"/>
      <c r="NK53" s="79"/>
      <c r="NL53" s="79"/>
      <c r="NM53" s="79"/>
      <c r="NN53" s="79"/>
      <c r="NO53" s="79"/>
      <c r="NP53" s="79"/>
      <c r="NQ53" s="79"/>
      <c r="NR53" s="79"/>
      <c r="NS53" s="79"/>
      <c r="NT53" s="79"/>
      <c r="NU53" s="79"/>
      <c r="NV53" s="79"/>
      <c r="NW53" s="79"/>
      <c r="NX53" s="79"/>
      <c r="NY53" s="79"/>
      <c r="NZ53" s="79"/>
      <c r="OA53" s="79"/>
      <c r="OB53" s="79"/>
      <c r="OC53" s="79"/>
      <c r="OD53" s="79"/>
      <c r="OE53" s="79"/>
      <c r="OF53" s="79"/>
      <c r="OG53" s="79"/>
      <c r="OH53" s="79"/>
      <c r="OI53" s="79"/>
      <c r="OJ53" s="79"/>
      <c r="OK53" s="79"/>
      <c r="OL53" s="79"/>
      <c r="OM53" s="79"/>
      <c r="ON53" s="79"/>
      <c r="OO53" s="79"/>
      <c r="OP53" s="79"/>
      <c r="OQ53" s="79"/>
      <c r="OR53" s="79"/>
      <c r="OS53" s="79"/>
      <c r="OT53" s="79"/>
      <c r="OU53" s="79"/>
      <c r="OV53" s="79"/>
      <c r="OW53" s="79"/>
      <c r="OX53" s="79"/>
      <c r="OY53" s="79"/>
      <c r="OZ53" s="79"/>
      <c r="PA53" s="79"/>
      <c r="PB53" s="79"/>
      <c r="PC53" s="79"/>
      <c r="PD53" s="79"/>
      <c r="PE53" s="79"/>
      <c r="PF53" s="79"/>
      <c r="PG53" s="79"/>
      <c r="PH53" s="79"/>
      <c r="PI53" s="79"/>
      <c r="PJ53" s="79"/>
      <c r="PK53" s="79"/>
      <c r="PL53" s="79"/>
      <c r="PM53" s="79"/>
      <c r="PN53" s="79"/>
      <c r="PO53" s="79"/>
      <c r="PP53" s="79"/>
      <c r="PQ53" s="79"/>
      <c r="PR53" s="79"/>
      <c r="PS53" s="79"/>
      <c r="PT53" s="79"/>
      <c r="PU53" s="79"/>
      <c r="PV53" s="79"/>
      <c r="PW53" s="79"/>
      <c r="PX53" s="79"/>
      <c r="PY53" s="79"/>
      <c r="PZ53" s="79"/>
      <c r="QA53" s="79"/>
      <c r="QB53" s="79"/>
      <c r="QC53" s="79"/>
      <c r="QD53" s="79"/>
      <c r="QE53" s="79"/>
      <c r="QF53" s="79"/>
      <c r="QG53" s="79"/>
      <c r="QH53" s="79"/>
      <c r="QI53" s="79"/>
      <c r="QJ53" s="79"/>
      <c r="QK53" s="79"/>
      <c r="QL53" s="79"/>
      <c r="QM53" s="79"/>
      <c r="QN53" s="79"/>
      <c r="QO53" s="79"/>
      <c r="QP53" s="79"/>
      <c r="QQ53" s="79"/>
      <c r="QR53" s="79"/>
      <c r="QS53" s="79"/>
      <c r="QT53" s="79"/>
      <c r="QU53" s="79"/>
      <c r="QV53" s="79"/>
      <c r="QW53" s="79"/>
      <c r="QX53" s="79"/>
      <c r="QY53" s="79"/>
      <c r="QZ53" s="79"/>
      <c r="RA53" s="79"/>
      <c r="RB53" s="79"/>
      <c r="RC53" s="79"/>
      <c r="RD53" s="79"/>
      <c r="RE53" s="79"/>
      <c r="RF53" s="79"/>
      <c r="RG53" s="79"/>
      <c r="RH53" s="79"/>
      <c r="RI53" s="79"/>
      <c r="RJ53" s="79"/>
      <c r="RK53" s="79"/>
      <c r="RL53" s="79"/>
      <c r="RM53" s="79"/>
      <c r="RN53" s="79"/>
      <c r="RO53" s="79"/>
      <c r="RP53" s="79"/>
      <c r="RQ53" s="79"/>
      <c r="RR53" s="79"/>
      <c r="RS53" s="79"/>
      <c r="RT53" s="79"/>
      <c r="RU53" s="79"/>
      <c r="RV53" s="79"/>
      <c r="RW53" s="79"/>
      <c r="RX53" s="79"/>
      <c r="RY53" s="79"/>
      <c r="RZ53" s="79"/>
      <c r="SA53" s="79"/>
      <c r="SB53" s="79"/>
    </row>
    <row r="54" spans="1:496" ht="15.75">
      <c r="H54" s="101"/>
      <c r="I54" s="76"/>
      <c r="J54" s="76"/>
      <c r="K54" s="76"/>
      <c r="L54" s="76"/>
      <c r="M54" s="76"/>
      <c r="N54" s="77"/>
      <c r="O54" s="156"/>
      <c r="P54" s="156"/>
      <c r="MW54" s="79"/>
    </row>
    <row r="55" spans="1:496" ht="15.75">
      <c r="E55" s="128"/>
      <c r="H55" s="101"/>
      <c r="I55" s="76"/>
      <c r="J55" s="76"/>
      <c r="K55" s="76"/>
      <c r="L55" s="76"/>
      <c r="M55" s="76"/>
      <c r="N55" s="77"/>
      <c r="O55" s="156"/>
      <c r="P55" s="156"/>
    </row>
    <row r="56" spans="1:496">
      <c r="E56" s="128"/>
      <c r="H56" s="101"/>
      <c r="I56" s="76"/>
      <c r="J56" s="76"/>
      <c r="K56" s="76"/>
      <c r="L56" s="76"/>
      <c r="M56" s="76"/>
      <c r="N56" s="76"/>
      <c r="O56" s="156"/>
      <c r="P56" s="156"/>
    </row>
    <row r="57" spans="1:496">
      <c r="H57" s="101"/>
      <c r="L57" s="101"/>
      <c r="O57" s="157"/>
      <c r="P57" s="157"/>
    </row>
    <row r="58" spans="1:496">
      <c r="H58" s="101"/>
      <c r="L58" s="101"/>
      <c r="O58" s="157"/>
      <c r="P58" s="157"/>
    </row>
    <row r="59" spans="1:496">
      <c r="H59" s="101"/>
      <c r="L59" s="101"/>
      <c r="O59" s="157"/>
      <c r="P59" s="157"/>
    </row>
    <row r="60" spans="1:496">
      <c r="H60" s="101"/>
      <c r="L60" s="101"/>
      <c r="O60" s="157"/>
      <c r="P60" s="157"/>
    </row>
    <row r="61" spans="1:496">
      <c r="H61" s="101"/>
      <c r="L61" s="101"/>
      <c r="O61" s="157"/>
      <c r="P61" s="157"/>
    </row>
    <row r="62" spans="1:496">
      <c r="H62" s="101"/>
      <c r="L62" s="101"/>
      <c r="O62" s="157"/>
      <c r="P62" s="157"/>
    </row>
    <row r="63" spans="1:496">
      <c r="H63" s="101"/>
      <c r="L63" s="101"/>
      <c r="O63" s="157"/>
      <c r="P63" s="157"/>
    </row>
    <row r="64" spans="1:496">
      <c r="H64" s="101"/>
      <c r="L64" s="101"/>
      <c r="O64" s="157"/>
      <c r="P64" s="157"/>
    </row>
    <row r="65" spans="8:16">
      <c r="H65" s="101"/>
      <c r="L65" s="101"/>
      <c r="O65" s="157"/>
      <c r="P65" s="157"/>
    </row>
    <row r="66" spans="8:16">
      <c r="H66" s="101"/>
      <c r="L66" s="101"/>
      <c r="O66" s="157"/>
      <c r="P66" s="157"/>
    </row>
    <row r="67" spans="8:16">
      <c r="H67" s="101"/>
      <c r="L67" s="101"/>
      <c r="O67" s="157"/>
      <c r="P67" s="157"/>
    </row>
    <row r="68" spans="8:16">
      <c r="H68" s="101"/>
      <c r="L68" s="101"/>
      <c r="O68" s="157"/>
      <c r="P68" s="157"/>
    </row>
    <row r="69" spans="8:16">
      <c r="H69" s="101"/>
      <c r="L69" s="101"/>
      <c r="O69" s="157"/>
      <c r="P69" s="157"/>
    </row>
    <row r="70" spans="8:16">
      <c r="H70" s="101"/>
      <c r="L70" s="101"/>
      <c r="O70" s="157"/>
      <c r="P70" s="157"/>
    </row>
    <row r="71" spans="8:16">
      <c r="H71" s="101"/>
      <c r="L71" s="101"/>
      <c r="O71" s="157"/>
      <c r="P71" s="157"/>
    </row>
    <row r="72" spans="8:16">
      <c r="H72" s="101"/>
      <c r="L72" s="101"/>
      <c r="O72" s="157"/>
      <c r="P72" s="157"/>
    </row>
    <row r="73" spans="8:16">
      <c r="H73" s="101"/>
      <c r="L73" s="101"/>
      <c r="O73" s="157"/>
      <c r="P73" s="157"/>
    </row>
    <row r="74" spans="8:16">
      <c r="H74" s="101"/>
      <c r="L74" s="101"/>
      <c r="O74" s="157"/>
      <c r="P74" s="157"/>
    </row>
    <row r="75" spans="8:16">
      <c r="H75" s="101"/>
      <c r="L75" s="101"/>
      <c r="O75" s="157"/>
      <c r="P75" s="157"/>
    </row>
    <row r="76" spans="8:16">
      <c r="H76" s="101"/>
      <c r="L76" s="101"/>
      <c r="O76" s="157"/>
      <c r="P76" s="157"/>
    </row>
    <row r="77" spans="8:16">
      <c r="H77" s="101"/>
      <c r="L77" s="101"/>
      <c r="O77" s="157"/>
      <c r="P77" s="157"/>
    </row>
    <row r="78" spans="8:16">
      <c r="H78" s="101"/>
      <c r="L78" s="101"/>
      <c r="O78" s="157"/>
      <c r="P78" s="157"/>
    </row>
    <row r="79" spans="8:16">
      <c r="H79" s="101"/>
      <c r="L79" s="101"/>
      <c r="O79" s="157"/>
      <c r="P79" s="157"/>
    </row>
    <row r="80" spans="8:16">
      <c r="H80" s="101"/>
      <c r="L80" s="101"/>
      <c r="O80" s="157"/>
      <c r="P80" s="157"/>
    </row>
    <row r="81" spans="8:16">
      <c r="H81" s="101"/>
      <c r="L81" s="101"/>
      <c r="O81" s="157"/>
      <c r="P81" s="157"/>
    </row>
    <row r="82" spans="8:16">
      <c r="H82" s="101"/>
      <c r="L82" s="101"/>
      <c r="O82" s="157"/>
      <c r="P82" s="157"/>
    </row>
    <row r="83" spans="8:16">
      <c r="H83" s="101"/>
      <c r="L83" s="101"/>
      <c r="O83" s="157"/>
      <c r="P83" s="157"/>
    </row>
    <row r="84" spans="8:16">
      <c r="H84" s="101"/>
      <c r="L84" s="101"/>
      <c r="O84" s="157"/>
      <c r="P84" s="157"/>
    </row>
    <row r="85" spans="8:16">
      <c r="H85" s="101"/>
      <c r="L85" s="101"/>
      <c r="O85" s="157"/>
      <c r="P85" s="157"/>
    </row>
    <row r="86" spans="8:16">
      <c r="H86" s="101"/>
      <c r="L86" s="101"/>
      <c r="O86" s="157"/>
      <c r="P86" s="157"/>
    </row>
    <row r="87" spans="8:16">
      <c r="H87" s="101"/>
      <c r="L87" s="101"/>
      <c r="O87" s="157"/>
      <c r="P87" s="157"/>
    </row>
    <row r="88" spans="8:16">
      <c r="H88" s="101"/>
      <c r="L88" s="101"/>
      <c r="O88" s="157"/>
      <c r="P88" s="157"/>
    </row>
    <row r="89" spans="8:16">
      <c r="H89" s="101"/>
      <c r="L89" s="101"/>
      <c r="O89" s="157"/>
      <c r="P89" s="157"/>
    </row>
    <row r="90" spans="8:16">
      <c r="H90" s="101"/>
      <c r="L90" s="101"/>
      <c r="O90" s="157"/>
      <c r="P90" s="157"/>
    </row>
    <row r="91" spans="8:16">
      <c r="H91" s="101"/>
      <c r="L91" s="101"/>
      <c r="O91" s="157"/>
      <c r="P91" s="157"/>
    </row>
    <row r="92" spans="8:16">
      <c r="H92" s="101"/>
      <c r="L92" s="101"/>
      <c r="O92" s="157"/>
      <c r="P92" s="157"/>
    </row>
    <row r="93" spans="8:16">
      <c r="H93" s="101"/>
      <c r="L93" s="101"/>
      <c r="O93" s="157"/>
      <c r="P93" s="157"/>
    </row>
    <row r="94" spans="8:16">
      <c r="H94" s="101"/>
      <c r="L94" s="101"/>
      <c r="O94" s="157"/>
      <c r="P94" s="157"/>
    </row>
    <row r="95" spans="8:16">
      <c r="H95" s="101"/>
      <c r="L95" s="101"/>
      <c r="O95" s="157"/>
      <c r="P95" s="157"/>
    </row>
    <row r="96" spans="8:16">
      <c r="H96" s="101"/>
      <c r="L96" s="101"/>
      <c r="O96" s="157"/>
      <c r="P96" s="157"/>
    </row>
    <row r="97" spans="8:16">
      <c r="H97" s="101"/>
      <c r="L97" s="101"/>
      <c r="O97" s="157"/>
      <c r="P97" s="157"/>
    </row>
    <row r="98" spans="8:16">
      <c r="H98" s="101"/>
      <c r="L98" s="101"/>
      <c r="O98" s="157"/>
      <c r="P98" s="157"/>
    </row>
    <row r="99" spans="8:16">
      <c r="H99" s="101"/>
      <c r="L99" s="101"/>
      <c r="O99" s="157"/>
      <c r="P99" s="157"/>
    </row>
    <row r="100" spans="8:16">
      <c r="H100" s="101"/>
      <c r="L100" s="101"/>
      <c r="O100" s="157"/>
      <c r="P100" s="157"/>
    </row>
    <row r="101" spans="8:16">
      <c r="H101" s="101"/>
      <c r="L101" s="101"/>
      <c r="O101" s="157"/>
      <c r="P101" s="157"/>
    </row>
    <row r="102" spans="8:16">
      <c r="H102" s="101"/>
      <c r="L102" s="101"/>
      <c r="O102" s="157"/>
      <c r="P102" s="157"/>
    </row>
    <row r="103" spans="8:16">
      <c r="H103" s="101"/>
      <c r="L103" s="101"/>
      <c r="O103" s="157"/>
      <c r="P103" s="157"/>
    </row>
    <row r="104" spans="8:16">
      <c r="H104" s="101"/>
      <c r="L104" s="101"/>
      <c r="O104" s="157"/>
      <c r="P104" s="157"/>
    </row>
    <row r="105" spans="8:16">
      <c r="H105" s="101"/>
      <c r="L105" s="101"/>
      <c r="O105" s="157"/>
      <c r="P105" s="157"/>
    </row>
    <row r="106" spans="8:16">
      <c r="H106" s="101"/>
      <c r="L106" s="101"/>
      <c r="O106" s="157"/>
      <c r="P106" s="157"/>
    </row>
    <row r="107" spans="8:16">
      <c r="H107" s="101"/>
      <c r="L107" s="101"/>
      <c r="O107" s="157"/>
      <c r="P107" s="157"/>
    </row>
    <row r="108" spans="8:16">
      <c r="H108" s="101"/>
      <c r="L108" s="101"/>
      <c r="O108" s="157"/>
      <c r="P108" s="157"/>
    </row>
    <row r="109" spans="8:16">
      <c r="H109" s="101"/>
      <c r="L109" s="101"/>
      <c r="O109" s="157"/>
      <c r="P109" s="157"/>
    </row>
    <row r="110" spans="8:16">
      <c r="H110" s="101"/>
      <c r="L110" s="101"/>
      <c r="O110" s="157"/>
      <c r="P110" s="157"/>
    </row>
    <row r="111" spans="8:16">
      <c r="H111" s="101"/>
      <c r="L111" s="101"/>
      <c r="O111" s="157"/>
      <c r="P111" s="157"/>
    </row>
    <row r="112" spans="8:16">
      <c r="H112" s="101"/>
      <c r="L112" s="101"/>
      <c r="O112" s="157"/>
      <c r="P112" s="157"/>
    </row>
    <row r="113" spans="6:16">
      <c r="H113" s="101"/>
      <c r="L113" s="101"/>
      <c r="O113" s="157"/>
      <c r="P113" s="157"/>
    </row>
    <row r="114" spans="6:16">
      <c r="H114" s="101"/>
      <c r="L114" s="101"/>
      <c r="O114" s="157"/>
      <c r="P114" s="157"/>
    </row>
    <row r="115" spans="6:16">
      <c r="H115" s="101"/>
      <c r="L115" s="101"/>
      <c r="O115" s="157"/>
      <c r="P115" s="157"/>
    </row>
    <row r="116" spans="6:16">
      <c r="H116" s="101"/>
      <c r="L116" s="101"/>
      <c r="O116" s="157"/>
      <c r="P116" s="157"/>
    </row>
    <row r="117" spans="6:16">
      <c r="H117" s="101"/>
      <c r="L117" s="101"/>
      <c r="O117" s="157"/>
      <c r="P117" s="157"/>
    </row>
    <row r="118" spans="6:16">
      <c r="H118" s="101"/>
      <c r="L118" s="101"/>
      <c r="O118" s="157"/>
      <c r="P118" s="157"/>
    </row>
    <row r="119" spans="6:16">
      <c r="H119" s="101"/>
      <c r="L119" s="101"/>
      <c r="O119" s="157"/>
      <c r="P119" s="157"/>
    </row>
    <row r="120" spans="6:16">
      <c r="F120" s="101">
        <v>58290</v>
      </c>
      <c r="H120" s="101"/>
      <c r="L120" s="101"/>
      <c r="O120" s="157"/>
      <c r="P120" s="157"/>
    </row>
    <row r="121" spans="6:16">
      <c r="H121" s="101"/>
      <c r="L121" s="101"/>
      <c r="O121" s="157"/>
      <c r="P121" s="157"/>
    </row>
    <row r="122" spans="6:16">
      <c r="H122" s="101"/>
      <c r="L122" s="101"/>
      <c r="O122" s="157"/>
      <c r="P122" s="157"/>
    </row>
    <row r="123" spans="6:16">
      <c r="H123" s="101"/>
      <c r="L123" s="101"/>
      <c r="O123" s="157"/>
      <c r="P123" s="157"/>
    </row>
    <row r="124" spans="6:16">
      <c r="H124" s="101"/>
      <c r="L124" s="101"/>
      <c r="O124" s="157"/>
      <c r="P124" s="157"/>
    </row>
    <row r="125" spans="6:16">
      <c r="H125" s="101"/>
      <c r="L125" s="101"/>
      <c r="P125" s="129"/>
    </row>
    <row r="126" spans="6:16">
      <c r="H126" s="101"/>
      <c r="L126" s="101"/>
      <c r="P126" s="129"/>
    </row>
    <row r="127" spans="6:16">
      <c r="H127" s="101"/>
      <c r="L127" s="101"/>
      <c r="P127" s="129"/>
    </row>
    <row r="128" spans="6:16">
      <c r="H128" s="101"/>
      <c r="L128" s="101"/>
      <c r="P128" s="129"/>
    </row>
    <row r="129" spans="8:16">
      <c r="H129" s="101"/>
      <c r="L129" s="101"/>
      <c r="P129" s="129"/>
    </row>
    <row r="130" spans="8:16">
      <c r="H130" s="101"/>
      <c r="L130" s="101"/>
      <c r="P130" s="129"/>
    </row>
    <row r="131" spans="8:16">
      <c r="H131" s="101"/>
      <c r="L131" s="101"/>
      <c r="P131" s="129"/>
    </row>
    <row r="132" spans="8:16">
      <c r="H132" s="101"/>
      <c r="L132" s="101"/>
      <c r="P132" s="129"/>
    </row>
    <row r="133" spans="8:16">
      <c r="H133" s="101"/>
      <c r="L133" s="101"/>
      <c r="P133" s="129"/>
    </row>
    <row r="134" spans="8:16">
      <c r="H134" s="101"/>
      <c r="L134" s="101"/>
      <c r="P134" s="129"/>
    </row>
    <row r="135" spans="8:16">
      <c r="H135" s="101"/>
      <c r="L135" s="101"/>
      <c r="P135" s="129"/>
    </row>
    <row r="136" spans="8:16">
      <c r="H136" s="101"/>
      <c r="L136" s="101"/>
      <c r="P136" s="129"/>
    </row>
    <row r="137" spans="8:16">
      <c r="H137" s="101"/>
      <c r="L137" s="101"/>
      <c r="P137" s="129"/>
    </row>
    <row r="138" spans="8:16">
      <c r="H138" s="101"/>
      <c r="L138" s="101"/>
      <c r="P138" s="129"/>
    </row>
    <row r="139" spans="8:16">
      <c r="H139" s="101"/>
      <c r="L139" s="101"/>
      <c r="P139" s="129"/>
    </row>
    <row r="140" spans="8:16">
      <c r="H140" s="101"/>
      <c r="L140" s="101"/>
      <c r="P140" s="129"/>
    </row>
    <row r="141" spans="8:16">
      <c r="H141" s="101"/>
      <c r="L141" s="101"/>
      <c r="P141" s="129"/>
    </row>
    <row r="142" spans="8:16">
      <c r="H142" s="101"/>
      <c r="L142" s="101"/>
      <c r="P142" s="129"/>
    </row>
    <row r="143" spans="8:16">
      <c r="H143" s="101"/>
      <c r="L143" s="101"/>
      <c r="P143" s="129"/>
    </row>
    <row r="144" spans="8:16">
      <c r="H144" s="101"/>
      <c r="L144" s="101"/>
      <c r="P144" s="129"/>
    </row>
    <row r="145" spans="8:16">
      <c r="H145" s="101"/>
      <c r="L145" s="101"/>
      <c r="P145" s="129"/>
    </row>
    <row r="146" spans="8:16">
      <c r="H146" s="101"/>
      <c r="L146" s="101"/>
      <c r="P146" s="129"/>
    </row>
    <row r="147" spans="8:16">
      <c r="H147" s="101"/>
      <c r="L147" s="101"/>
      <c r="P147" s="129"/>
    </row>
    <row r="148" spans="8:16">
      <c r="H148" s="101"/>
      <c r="L148" s="101"/>
      <c r="P148" s="129"/>
    </row>
    <row r="149" spans="8:16">
      <c r="H149" s="101"/>
      <c r="L149" s="101"/>
      <c r="P149" s="129"/>
    </row>
    <row r="150" spans="8:16">
      <c r="H150" s="101"/>
      <c r="L150" s="101"/>
      <c r="P150" s="129"/>
    </row>
    <row r="151" spans="8:16">
      <c r="H151" s="101"/>
      <c r="L151" s="101"/>
      <c r="P151" s="129"/>
    </row>
    <row r="152" spans="8:16">
      <c r="H152" s="101"/>
      <c r="L152" s="101"/>
      <c r="P152" s="129"/>
    </row>
    <row r="153" spans="8:16">
      <c r="H153" s="101"/>
      <c r="L153" s="101"/>
      <c r="P153" s="129"/>
    </row>
    <row r="154" spans="8:16">
      <c r="H154" s="101"/>
      <c r="L154" s="101"/>
      <c r="P154" s="129"/>
    </row>
    <row r="155" spans="8:16">
      <c r="H155" s="101"/>
      <c r="L155" s="101"/>
      <c r="P155" s="129"/>
    </row>
    <row r="156" spans="8:16">
      <c r="H156" s="101"/>
      <c r="L156" s="101"/>
      <c r="P156" s="129"/>
    </row>
    <row r="157" spans="8:16">
      <c r="H157" s="101"/>
      <c r="L157" s="101"/>
      <c r="P157" s="129"/>
    </row>
    <row r="158" spans="8:16">
      <c r="H158" s="101"/>
      <c r="L158" s="101"/>
      <c r="P158" s="129"/>
    </row>
    <row r="159" spans="8:16">
      <c r="H159" s="101"/>
      <c r="L159" s="101"/>
      <c r="P159" s="129"/>
    </row>
    <row r="160" spans="8:16">
      <c r="H160" s="101"/>
      <c r="L160" s="101"/>
      <c r="P160" s="129"/>
    </row>
    <row r="161" spans="8:16">
      <c r="H161" s="101"/>
      <c r="L161" s="101"/>
      <c r="P161" s="129"/>
    </row>
    <row r="162" spans="8:16">
      <c r="H162" s="101"/>
      <c r="L162" s="101"/>
      <c r="P162" s="129"/>
    </row>
    <row r="163" spans="8:16">
      <c r="H163" s="101"/>
      <c r="L163" s="101"/>
      <c r="P163" s="129"/>
    </row>
    <row r="164" spans="8:16">
      <c r="H164" s="101"/>
      <c r="L164" s="101"/>
      <c r="P164" s="129"/>
    </row>
    <row r="165" spans="8:16">
      <c r="H165" s="101"/>
      <c r="L165" s="101"/>
      <c r="P165" s="129"/>
    </row>
    <row r="166" spans="8:16">
      <c r="H166" s="101"/>
      <c r="L166" s="101"/>
      <c r="P166" s="129"/>
    </row>
    <row r="167" spans="8:16">
      <c r="H167" s="101"/>
      <c r="L167" s="101"/>
      <c r="P167" s="129"/>
    </row>
    <row r="168" spans="8:16">
      <c r="H168" s="101"/>
      <c r="L168" s="101"/>
      <c r="P168" s="129"/>
    </row>
    <row r="169" spans="8:16">
      <c r="H169" s="101"/>
      <c r="L169" s="101"/>
      <c r="P169" s="129"/>
    </row>
    <row r="170" spans="8:16">
      <c r="H170" s="101"/>
      <c r="L170" s="101"/>
      <c r="P170" s="129"/>
    </row>
    <row r="171" spans="8:16">
      <c r="H171" s="101"/>
      <c r="L171" s="101"/>
      <c r="P171" s="129"/>
    </row>
    <row r="172" spans="8:16">
      <c r="H172" s="101"/>
      <c r="L172" s="101"/>
      <c r="P172" s="129"/>
    </row>
    <row r="173" spans="8:16">
      <c r="H173" s="101"/>
      <c r="L173" s="101"/>
      <c r="P173" s="129"/>
    </row>
    <row r="174" spans="8:16">
      <c r="H174" s="101"/>
      <c r="L174" s="101"/>
      <c r="P174" s="129"/>
    </row>
    <row r="175" spans="8:16">
      <c r="H175" s="101"/>
      <c r="L175" s="101"/>
      <c r="P175" s="129"/>
    </row>
    <row r="176" spans="8:16">
      <c r="H176" s="101"/>
      <c r="L176" s="101"/>
      <c r="P176" s="129"/>
    </row>
    <row r="177" spans="8:16">
      <c r="H177" s="101"/>
      <c r="L177" s="101"/>
      <c r="P177" s="129"/>
    </row>
    <row r="178" spans="8:16">
      <c r="H178" s="101"/>
      <c r="L178" s="101"/>
      <c r="P178" s="129"/>
    </row>
    <row r="179" spans="8:16">
      <c r="H179" s="101"/>
      <c r="L179" s="101"/>
      <c r="P179" s="129"/>
    </row>
    <row r="180" spans="8:16">
      <c r="H180" s="101"/>
      <c r="L180" s="101"/>
      <c r="P180" s="129"/>
    </row>
    <row r="181" spans="8:16">
      <c r="H181" s="101"/>
      <c r="L181" s="101"/>
      <c r="P181" s="129"/>
    </row>
    <row r="182" spans="8:16">
      <c r="H182" s="101"/>
      <c r="L182" s="101"/>
      <c r="P182" s="129"/>
    </row>
    <row r="183" spans="8:16">
      <c r="H183" s="101"/>
      <c r="L183" s="101"/>
      <c r="P183" s="129"/>
    </row>
    <row r="184" spans="8:16">
      <c r="H184" s="101"/>
      <c r="L184" s="101"/>
      <c r="P184" s="129"/>
    </row>
    <row r="185" spans="8:16">
      <c r="H185" s="101"/>
      <c r="L185" s="101"/>
      <c r="P185" s="129"/>
    </row>
    <row r="186" spans="8:16">
      <c r="H186" s="101"/>
      <c r="L186" s="101"/>
      <c r="P186" s="129"/>
    </row>
    <row r="187" spans="8:16">
      <c r="H187" s="101"/>
      <c r="L187" s="101"/>
      <c r="P187" s="129"/>
    </row>
    <row r="188" spans="8:16">
      <c r="H188" s="101"/>
      <c r="L188" s="101"/>
      <c r="P188" s="129"/>
    </row>
    <row r="189" spans="8:16">
      <c r="H189" s="101"/>
      <c r="L189" s="101"/>
      <c r="P189" s="129"/>
    </row>
    <row r="190" spans="8:16">
      <c r="H190" s="101"/>
      <c r="L190" s="101"/>
      <c r="P190" s="129"/>
    </row>
    <row r="191" spans="8:16">
      <c r="H191" s="101"/>
      <c r="L191" s="101"/>
      <c r="P191" s="129"/>
    </row>
    <row r="192" spans="8:16">
      <c r="H192" s="101"/>
      <c r="L192" s="101"/>
      <c r="P192" s="129"/>
    </row>
    <row r="193" spans="8:16">
      <c r="H193" s="101"/>
      <c r="L193" s="101"/>
      <c r="P193" s="129"/>
    </row>
    <row r="194" spans="8:16">
      <c r="H194" s="101"/>
      <c r="L194" s="101"/>
      <c r="P194" s="129"/>
    </row>
    <row r="195" spans="8:16">
      <c r="H195" s="101"/>
      <c r="L195" s="101"/>
      <c r="P195" s="129"/>
    </row>
    <row r="196" spans="8:16">
      <c r="H196" s="101"/>
      <c r="L196" s="101"/>
      <c r="P196" s="129"/>
    </row>
    <row r="197" spans="8:16">
      <c r="H197" s="101"/>
      <c r="L197" s="101"/>
      <c r="P197" s="129"/>
    </row>
    <row r="198" spans="8:16">
      <c r="H198" s="101"/>
      <c r="L198" s="101"/>
      <c r="P198" s="129"/>
    </row>
    <row r="199" spans="8:16">
      <c r="H199" s="101"/>
      <c r="L199" s="101"/>
      <c r="P199" s="129"/>
    </row>
    <row r="200" spans="8:16">
      <c r="H200" s="101"/>
      <c r="L200" s="101"/>
      <c r="P200" s="129"/>
    </row>
    <row r="201" spans="8:16">
      <c r="H201" s="101"/>
      <c r="L201" s="101"/>
      <c r="P201" s="129"/>
    </row>
    <row r="202" spans="8:16">
      <c r="H202" s="101"/>
      <c r="L202" s="101"/>
      <c r="P202" s="129"/>
    </row>
    <row r="203" spans="8:16">
      <c r="H203" s="101"/>
      <c r="L203" s="101"/>
      <c r="P203" s="129"/>
    </row>
    <row r="204" spans="8:16">
      <c r="H204" s="101"/>
      <c r="L204" s="101"/>
      <c r="P204" s="129"/>
    </row>
    <row r="205" spans="8:16">
      <c r="H205" s="101"/>
      <c r="L205" s="101"/>
      <c r="P205" s="129"/>
    </row>
    <row r="206" spans="8:16">
      <c r="H206" s="101"/>
      <c r="L206" s="101"/>
      <c r="P206" s="129"/>
    </row>
    <row r="207" spans="8:16">
      <c r="H207" s="101"/>
      <c r="L207" s="101"/>
      <c r="P207" s="129"/>
    </row>
    <row r="208" spans="8:16">
      <c r="H208" s="101"/>
      <c r="L208" s="101"/>
      <c r="P208" s="129"/>
    </row>
    <row r="209" spans="8:16">
      <c r="H209" s="101"/>
      <c r="L209" s="101"/>
      <c r="P209" s="129"/>
    </row>
    <row r="210" spans="8:16">
      <c r="H210" s="101"/>
      <c r="L210" s="101"/>
      <c r="P210" s="129"/>
    </row>
    <row r="211" spans="8:16">
      <c r="H211" s="101"/>
      <c r="L211" s="101"/>
      <c r="P211" s="129"/>
    </row>
    <row r="212" spans="8:16">
      <c r="H212" s="101"/>
      <c r="L212" s="101"/>
      <c r="P212" s="129"/>
    </row>
    <row r="213" spans="8:16">
      <c r="H213" s="101"/>
      <c r="L213" s="101"/>
      <c r="P213" s="129"/>
    </row>
    <row r="214" spans="8:16">
      <c r="H214" s="101"/>
      <c r="L214" s="101"/>
      <c r="P214" s="129"/>
    </row>
    <row r="215" spans="8:16">
      <c r="H215" s="101"/>
      <c r="L215" s="101"/>
      <c r="P215" s="129"/>
    </row>
    <row r="216" spans="8:16">
      <c r="H216" s="101"/>
      <c r="L216" s="101"/>
      <c r="P216" s="129"/>
    </row>
    <row r="217" spans="8:16">
      <c r="H217" s="101"/>
      <c r="L217" s="101"/>
      <c r="P217" s="129"/>
    </row>
    <row r="218" spans="8:16">
      <c r="H218" s="101"/>
      <c r="L218" s="101"/>
      <c r="P218" s="129"/>
    </row>
    <row r="219" spans="8:16">
      <c r="H219" s="101"/>
      <c r="L219" s="101"/>
      <c r="P219" s="129"/>
    </row>
    <row r="220" spans="8:16">
      <c r="H220" s="101"/>
      <c r="L220" s="101"/>
      <c r="P220" s="129"/>
    </row>
    <row r="221" spans="8:16">
      <c r="H221" s="101"/>
      <c r="L221" s="101"/>
      <c r="P221" s="129"/>
    </row>
    <row r="222" spans="8:16">
      <c r="H222" s="101"/>
      <c r="L222" s="101"/>
      <c r="P222" s="129"/>
    </row>
    <row r="223" spans="8:16">
      <c r="H223" s="101"/>
      <c r="L223" s="101"/>
      <c r="P223" s="129"/>
    </row>
    <row r="224" spans="8:16">
      <c r="H224" s="101"/>
      <c r="L224" s="101"/>
      <c r="P224" s="129"/>
    </row>
    <row r="225" spans="8:16">
      <c r="H225" s="101"/>
      <c r="L225" s="101"/>
      <c r="P225" s="129"/>
    </row>
    <row r="226" spans="8:16">
      <c r="H226" s="101"/>
      <c r="L226" s="101"/>
      <c r="P226" s="129"/>
    </row>
    <row r="227" spans="8:16">
      <c r="H227" s="101"/>
      <c r="L227" s="101"/>
      <c r="P227" s="129"/>
    </row>
    <row r="228" spans="8:16">
      <c r="H228" s="101"/>
      <c r="L228" s="101"/>
      <c r="P228" s="129"/>
    </row>
    <row r="229" spans="8:16">
      <c r="H229" s="101"/>
      <c r="L229" s="101"/>
      <c r="P229" s="129"/>
    </row>
    <row r="230" spans="8:16">
      <c r="H230" s="101"/>
      <c r="L230" s="101"/>
      <c r="P230" s="129"/>
    </row>
    <row r="231" spans="8:16">
      <c r="H231" s="101"/>
      <c r="L231" s="101"/>
      <c r="P231" s="129"/>
    </row>
    <row r="232" spans="8:16">
      <c r="H232" s="101"/>
      <c r="L232" s="101"/>
      <c r="P232" s="129"/>
    </row>
    <row r="233" spans="8:16">
      <c r="H233" s="101"/>
      <c r="L233" s="101"/>
      <c r="P233" s="129"/>
    </row>
    <row r="234" spans="8:16">
      <c r="H234" s="101"/>
      <c r="L234" s="101"/>
      <c r="P234" s="129"/>
    </row>
    <row r="235" spans="8:16">
      <c r="H235" s="101"/>
      <c r="L235" s="101"/>
      <c r="P235" s="129"/>
    </row>
    <row r="236" spans="8:16">
      <c r="H236" s="101"/>
      <c r="L236" s="101"/>
      <c r="P236" s="129"/>
    </row>
    <row r="237" spans="8:16">
      <c r="H237" s="101"/>
      <c r="L237" s="101"/>
      <c r="P237" s="129"/>
    </row>
    <row r="238" spans="8:16">
      <c r="H238" s="101"/>
      <c r="L238" s="101"/>
      <c r="P238" s="129"/>
    </row>
    <row r="239" spans="8:16">
      <c r="H239" s="101"/>
      <c r="L239" s="101"/>
      <c r="P239" s="129"/>
    </row>
    <row r="240" spans="8:16">
      <c r="H240" s="101"/>
      <c r="L240" s="101"/>
      <c r="P240" s="129"/>
    </row>
    <row r="241" spans="8:16">
      <c r="H241" s="101"/>
      <c r="L241" s="101"/>
      <c r="P241" s="129"/>
    </row>
    <row r="242" spans="8:16">
      <c r="H242" s="101"/>
      <c r="L242" s="101"/>
      <c r="P242" s="129"/>
    </row>
    <row r="243" spans="8:16">
      <c r="H243" s="101"/>
      <c r="L243" s="101"/>
      <c r="P243" s="129"/>
    </row>
    <row r="244" spans="8:16">
      <c r="H244" s="101"/>
      <c r="L244" s="101"/>
      <c r="P244" s="129"/>
    </row>
    <row r="245" spans="8:16">
      <c r="H245" s="101"/>
      <c r="L245" s="101"/>
      <c r="P245" s="129"/>
    </row>
    <row r="246" spans="8:16">
      <c r="H246" s="101"/>
      <c r="L246" s="101"/>
      <c r="P246" s="129"/>
    </row>
    <row r="247" spans="8:16">
      <c r="H247" s="101"/>
      <c r="L247" s="101"/>
      <c r="P247" s="129"/>
    </row>
    <row r="248" spans="8:16">
      <c r="H248" s="101"/>
      <c r="L248" s="101"/>
      <c r="P248" s="129"/>
    </row>
    <row r="249" spans="8:16">
      <c r="H249" s="101"/>
      <c r="L249" s="101"/>
      <c r="P249" s="129"/>
    </row>
    <row r="250" spans="8:16">
      <c r="H250" s="101"/>
      <c r="L250" s="101"/>
      <c r="P250" s="129"/>
    </row>
    <row r="251" spans="8:16">
      <c r="H251" s="101"/>
      <c r="L251" s="101"/>
      <c r="P251" s="129"/>
    </row>
    <row r="252" spans="8:16">
      <c r="H252" s="101"/>
      <c r="L252" s="101"/>
      <c r="P252" s="129"/>
    </row>
    <row r="253" spans="8:16">
      <c r="H253" s="101"/>
      <c r="L253" s="101"/>
      <c r="P253" s="129"/>
    </row>
    <row r="254" spans="8:16">
      <c r="H254" s="101"/>
      <c r="L254" s="101"/>
      <c r="P254" s="129"/>
    </row>
    <row r="255" spans="8:16">
      <c r="H255" s="101"/>
      <c r="L255" s="101"/>
      <c r="P255" s="129"/>
    </row>
    <row r="256" spans="8:16">
      <c r="H256" s="101"/>
      <c r="L256" s="101"/>
      <c r="P256" s="129"/>
    </row>
    <row r="257" spans="8:16">
      <c r="H257" s="101"/>
      <c r="L257" s="101"/>
      <c r="P257" s="129"/>
    </row>
    <row r="258" spans="8:16">
      <c r="H258" s="101"/>
      <c r="L258" s="101"/>
      <c r="P258" s="129"/>
    </row>
    <row r="259" spans="8:16">
      <c r="H259" s="101"/>
      <c r="L259" s="101"/>
      <c r="P259" s="129"/>
    </row>
    <row r="260" spans="8:16">
      <c r="H260" s="101"/>
      <c r="L260" s="101"/>
      <c r="P260" s="129"/>
    </row>
    <row r="261" spans="8:16">
      <c r="H261" s="101"/>
      <c r="L261" s="101"/>
      <c r="P261" s="129"/>
    </row>
    <row r="262" spans="8:16">
      <c r="H262" s="101"/>
      <c r="L262" s="101"/>
      <c r="P262" s="129"/>
    </row>
    <row r="263" spans="8:16">
      <c r="H263" s="101"/>
      <c r="L263" s="101"/>
      <c r="P263" s="129"/>
    </row>
    <row r="264" spans="8:16">
      <c r="H264" s="101"/>
      <c r="L264" s="101"/>
      <c r="P264" s="129"/>
    </row>
    <row r="265" spans="8:16">
      <c r="H265" s="101"/>
      <c r="L265" s="101"/>
      <c r="P265" s="129"/>
    </row>
    <row r="266" spans="8:16">
      <c r="H266" s="101"/>
      <c r="L266" s="101"/>
      <c r="P266" s="129"/>
    </row>
    <row r="267" spans="8:16">
      <c r="H267" s="101"/>
      <c r="L267" s="101"/>
      <c r="P267" s="129"/>
    </row>
    <row r="268" spans="8:16">
      <c r="H268" s="101"/>
      <c r="L268" s="101"/>
      <c r="P268" s="129"/>
    </row>
    <row r="269" spans="8:16">
      <c r="H269" s="101"/>
      <c r="L269" s="101"/>
      <c r="P269" s="129"/>
    </row>
    <row r="270" spans="8:16">
      <c r="H270" s="101"/>
      <c r="L270" s="101"/>
      <c r="P270" s="129"/>
    </row>
    <row r="271" spans="8:16">
      <c r="H271" s="101"/>
      <c r="L271" s="101"/>
      <c r="P271" s="129"/>
    </row>
    <row r="272" spans="8:16">
      <c r="H272" s="101"/>
      <c r="L272" s="101"/>
      <c r="P272" s="129"/>
    </row>
    <row r="273" spans="8:16">
      <c r="H273" s="101"/>
      <c r="L273" s="101"/>
      <c r="P273" s="129"/>
    </row>
    <row r="274" spans="8:16">
      <c r="H274" s="101"/>
      <c r="L274" s="101"/>
      <c r="P274" s="129"/>
    </row>
    <row r="275" spans="8:16">
      <c r="H275" s="101"/>
      <c r="L275" s="101"/>
      <c r="P275" s="129"/>
    </row>
    <row r="276" spans="8:16">
      <c r="H276" s="101"/>
      <c r="L276" s="101"/>
      <c r="P276" s="129"/>
    </row>
    <row r="277" spans="8:16">
      <c r="H277" s="101"/>
      <c r="L277" s="101"/>
      <c r="P277" s="129"/>
    </row>
    <row r="278" spans="8:16">
      <c r="H278" s="101"/>
      <c r="L278" s="101"/>
      <c r="P278" s="129"/>
    </row>
    <row r="279" spans="8:16">
      <c r="H279" s="101"/>
      <c r="L279" s="101"/>
      <c r="P279" s="129"/>
    </row>
    <row r="280" spans="8:16">
      <c r="H280" s="101"/>
      <c r="L280" s="101"/>
      <c r="P280" s="129"/>
    </row>
    <row r="281" spans="8:16">
      <c r="H281" s="101"/>
      <c r="L281" s="101"/>
      <c r="P281" s="129"/>
    </row>
    <row r="282" spans="8:16">
      <c r="H282" s="101"/>
      <c r="L282" s="101"/>
      <c r="P282" s="129"/>
    </row>
    <row r="283" spans="8:16">
      <c r="H283" s="101"/>
      <c r="L283" s="101"/>
      <c r="P283" s="129"/>
    </row>
    <row r="284" spans="8:16">
      <c r="H284" s="101"/>
      <c r="L284" s="101"/>
      <c r="P284" s="129"/>
    </row>
    <row r="285" spans="8:16">
      <c r="H285" s="101"/>
      <c r="L285" s="101"/>
      <c r="P285" s="129"/>
    </row>
    <row r="286" spans="8:16">
      <c r="H286" s="101"/>
      <c r="L286" s="101"/>
      <c r="P286" s="129"/>
    </row>
    <row r="287" spans="8:16">
      <c r="H287" s="101"/>
      <c r="L287" s="101"/>
      <c r="P287" s="129"/>
    </row>
    <row r="288" spans="8:16">
      <c r="H288" s="101"/>
      <c r="L288" s="101"/>
      <c r="P288" s="129"/>
    </row>
    <row r="289" spans="8:16">
      <c r="H289" s="101"/>
      <c r="L289" s="101"/>
      <c r="P289" s="129"/>
    </row>
    <row r="290" spans="8:16">
      <c r="H290" s="101"/>
      <c r="L290" s="101"/>
      <c r="P290" s="129"/>
    </row>
    <row r="291" spans="8:16">
      <c r="H291" s="101"/>
      <c r="L291" s="101"/>
      <c r="P291" s="129"/>
    </row>
    <row r="292" spans="8:16">
      <c r="H292" s="101"/>
      <c r="L292" s="101"/>
      <c r="P292" s="129"/>
    </row>
    <row r="293" spans="8:16">
      <c r="H293" s="101"/>
      <c r="L293" s="101"/>
      <c r="P293" s="129"/>
    </row>
    <row r="294" spans="8:16">
      <c r="H294" s="101"/>
      <c r="L294" s="101"/>
      <c r="P294" s="129"/>
    </row>
    <row r="295" spans="8:16">
      <c r="H295" s="101"/>
      <c r="L295" s="101"/>
      <c r="P295" s="129"/>
    </row>
    <row r="296" spans="8:16">
      <c r="H296" s="101"/>
      <c r="L296" s="101"/>
      <c r="P296" s="129"/>
    </row>
    <row r="297" spans="8:16">
      <c r="H297" s="101"/>
      <c r="L297" s="101"/>
      <c r="P297" s="129"/>
    </row>
    <row r="298" spans="8:16">
      <c r="H298" s="101"/>
      <c r="L298" s="101"/>
      <c r="P298" s="129"/>
    </row>
    <row r="299" spans="8:16">
      <c r="H299" s="101"/>
      <c r="L299" s="101"/>
      <c r="P299" s="129"/>
    </row>
    <row r="300" spans="8:16">
      <c r="H300" s="101"/>
      <c r="L300" s="101"/>
      <c r="P300" s="129"/>
    </row>
    <row r="301" spans="8:16">
      <c r="H301" s="101"/>
      <c r="L301" s="101"/>
      <c r="P301" s="129"/>
    </row>
    <row r="302" spans="8:16">
      <c r="H302" s="101"/>
      <c r="L302" s="101"/>
      <c r="P302" s="129"/>
    </row>
    <row r="303" spans="8:16">
      <c r="H303" s="101"/>
      <c r="L303" s="101"/>
      <c r="P303" s="129"/>
    </row>
    <row r="304" spans="8:16">
      <c r="H304" s="101"/>
      <c r="L304" s="101"/>
      <c r="P304" s="129"/>
    </row>
    <row r="305" spans="8:16">
      <c r="H305" s="101"/>
      <c r="L305" s="101"/>
      <c r="P305" s="129"/>
    </row>
    <row r="306" spans="8:16">
      <c r="H306" s="101"/>
      <c r="L306" s="101"/>
      <c r="P306" s="129"/>
    </row>
    <row r="307" spans="8:16">
      <c r="H307" s="101"/>
      <c r="L307" s="101"/>
      <c r="P307" s="129"/>
    </row>
    <row r="308" spans="8:16">
      <c r="H308" s="101"/>
      <c r="L308" s="101"/>
      <c r="P308" s="129"/>
    </row>
    <row r="309" spans="8:16">
      <c r="H309" s="101"/>
      <c r="L309" s="101"/>
      <c r="P309" s="129"/>
    </row>
    <row r="310" spans="8:16">
      <c r="H310" s="101"/>
      <c r="L310" s="101"/>
      <c r="P310" s="129"/>
    </row>
    <row r="311" spans="8:16">
      <c r="H311" s="101"/>
      <c r="L311" s="101"/>
      <c r="P311" s="129"/>
    </row>
    <row r="312" spans="8:16">
      <c r="H312" s="101"/>
      <c r="L312" s="101"/>
      <c r="P312" s="129"/>
    </row>
    <row r="313" spans="8:16">
      <c r="H313" s="101"/>
      <c r="L313" s="101"/>
      <c r="P313" s="129"/>
    </row>
    <row r="314" spans="8:16">
      <c r="H314" s="101"/>
      <c r="L314" s="101"/>
      <c r="P314" s="129"/>
    </row>
    <row r="315" spans="8:16">
      <c r="H315" s="101"/>
      <c r="L315" s="101"/>
      <c r="P315" s="129"/>
    </row>
    <row r="316" spans="8:16">
      <c r="H316" s="101"/>
      <c r="L316" s="101"/>
      <c r="P316" s="129"/>
    </row>
    <row r="317" spans="8:16">
      <c r="H317" s="101"/>
      <c r="L317" s="101"/>
      <c r="P317" s="129"/>
    </row>
    <row r="318" spans="8:16">
      <c r="H318" s="101"/>
      <c r="L318" s="101"/>
      <c r="P318" s="129"/>
    </row>
    <row r="319" spans="8:16">
      <c r="H319" s="101"/>
      <c r="L319" s="101"/>
      <c r="P319" s="129"/>
    </row>
    <row r="320" spans="8:16">
      <c r="H320" s="101"/>
      <c r="L320" s="101"/>
      <c r="P320" s="129"/>
    </row>
    <row r="321" spans="8:16">
      <c r="H321" s="101"/>
      <c r="L321" s="101"/>
      <c r="P321" s="129"/>
    </row>
    <row r="322" spans="8:16">
      <c r="H322" s="101"/>
      <c r="L322" s="101"/>
      <c r="P322" s="129"/>
    </row>
    <row r="323" spans="8:16">
      <c r="H323" s="101"/>
      <c r="L323" s="101"/>
      <c r="P323" s="129"/>
    </row>
    <row r="324" spans="8:16">
      <c r="H324" s="101"/>
      <c r="L324" s="101"/>
      <c r="P324" s="129"/>
    </row>
    <row r="325" spans="8:16">
      <c r="H325" s="101"/>
      <c r="L325" s="101"/>
      <c r="P325" s="129"/>
    </row>
    <row r="326" spans="8:16">
      <c r="H326" s="101"/>
      <c r="L326" s="101"/>
      <c r="P326" s="129"/>
    </row>
    <row r="327" spans="8:16">
      <c r="H327" s="101"/>
      <c r="L327" s="101"/>
      <c r="P327" s="129"/>
    </row>
    <row r="328" spans="8:16">
      <c r="H328" s="101"/>
      <c r="L328" s="101"/>
      <c r="P328" s="129"/>
    </row>
    <row r="329" spans="8:16">
      <c r="H329" s="101"/>
      <c r="L329" s="101"/>
      <c r="P329" s="129"/>
    </row>
    <row r="330" spans="8:16">
      <c r="H330" s="101"/>
      <c r="L330" s="101"/>
      <c r="P330" s="129"/>
    </row>
    <row r="331" spans="8:16">
      <c r="H331" s="101"/>
      <c r="L331" s="101"/>
      <c r="P331" s="129"/>
    </row>
    <row r="332" spans="8:16">
      <c r="H332" s="101"/>
      <c r="L332" s="101"/>
      <c r="P332" s="129"/>
    </row>
    <row r="333" spans="8:16">
      <c r="H333" s="101"/>
      <c r="L333" s="101"/>
      <c r="P333" s="129"/>
    </row>
    <row r="334" spans="8:16">
      <c r="H334" s="101"/>
      <c r="L334" s="101"/>
      <c r="P334" s="129"/>
    </row>
    <row r="335" spans="8:16">
      <c r="H335" s="101"/>
      <c r="L335" s="101"/>
      <c r="P335" s="129"/>
    </row>
    <row r="336" spans="8:16">
      <c r="H336" s="101"/>
      <c r="L336" s="101"/>
      <c r="P336" s="129"/>
    </row>
    <row r="337" spans="8:16">
      <c r="H337" s="101"/>
      <c r="L337" s="101"/>
      <c r="P337" s="129"/>
    </row>
    <row r="338" spans="8:16">
      <c r="H338" s="101"/>
      <c r="L338" s="101"/>
      <c r="P338" s="129"/>
    </row>
    <row r="339" spans="8:16">
      <c r="H339" s="101"/>
      <c r="L339" s="101"/>
      <c r="P339" s="129"/>
    </row>
    <row r="340" spans="8:16">
      <c r="H340" s="101"/>
      <c r="L340" s="101"/>
      <c r="P340" s="129"/>
    </row>
    <row r="341" spans="8:16">
      <c r="H341" s="101"/>
      <c r="L341" s="101"/>
      <c r="P341" s="129"/>
    </row>
    <row r="342" spans="8:16">
      <c r="H342" s="101"/>
      <c r="L342" s="101"/>
      <c r="P342" s="129"/>
    </row>
    <row r="343" spans="8:16">
      <c r="H343" s="101"/>
      <c r="L343" s="101"/>
      <c r="P343" s="129"/>
    </row>
    <row r="344" spans="8:16">
      <c r="H344" s="101"/>
      <c r="L344" s="101"/>
      <c r="P344" s="129"/>
    </row>
    <row r="345" spans="8:16">
      <c r="H345" s="101"/>
      <c r="L345" s="101"/>
      <c r="P345" s="129"/>
    </row>
    <row r="346" spans="8:16">
      <c r="H346" s="101"/>
      <c r="L346" s="101"/>
      <c r="P346" s="129"/>
    </row>
    <row r="347" spans="8:16">
      <c r="H347" s="101"/>
      <c r="L347" s="101"/>
      <c r="P347" s="129"/>
    </row>
    <row r="348" spans="8:16">
      <c r="H348" s="101"/>
      <c r="L348" s="101"/>
      <c r="P348" s="129"/>
    </row>
    <row r="349" spans="8:16">
      <c r="H349" s="101"/>
      <c r="L349" s="101"/>
      <c r="P349" s="129"/>
    </row>
    <row r="350" spans="8:16">
      <c r="H350" s="101"/>
      <c r="L350" s="101"/>
      <c r="P350" s="129"/>
    </row>
    <row r="351" spans="8:16">
      <c r="H351" s="101"/>
      <c r="L351" s="101"/>
      <c r="P351" s="129"/>
    </row>
    <row r="352" spans="8:16">
      <c r="H352" s="101"/>
      <c r="L352" s="101"/>
      <c r="P352" s="129"/>
    </row>
    <row r="353" spans="8:16">
      <c r="H353" s="101"/>
      <c r="L353" s="101"/>
      <c r="P353" s="129"/>
    </row>
    <row r="354" spans="8:16">
      <c r="H354" s="101"/>
      <c r="L354" s="101"/>
      <c r="P354" s="129"/>
    </row>
    <row r="355" spans="8:16">
      <c r="H355" s="101"/>
      <c r="L355" s="101"/>
      <c r="P355" s="129"/>
    </row>
    <row r="356" spans="8:16">
      <c r="H356" s="101"/>
      <c r="L356" s="101"/>
      <c r="P356" s="129"/>
    </row>
    <row r="357" spans="8:16">
      <c r="H357" s="101"/>
      <c r="L357" s="101"/>
      <c r="P357" s="129"/>
    </row>
    <row r="358" spans="8:16">
      <c r="H358" s="101"/>
      <c r="L358" s="101"/>
      <c r="P358" s="129"/>
    </row>
    <row r="359" spans="8:16">
      <c r="H359" s="101"/>
      <c r="L359" s="101"/>
      <c r="P359" s="129"/>
    </row>
    <row r="360" spans="8:16">
      <c r="H360" s="101"/>
      <c r="L360" s="101"/>
      <c r="P360" s="129"/>
    </row>
    <row r="361" spans="8:16">
      <c r="H361" s="101"/>
      <c r="L361" s="101"/>
      <c r="P361" s="129"/>
    </row>
    <row r="362" spans="8:16">
      <c r="H362" s="101"/>
      <c r="L362" s="101"/>
      <c r="P362" s="129"/>
    </row>
    <row r="363" spans="8:16">
      <c r="H363" s="101"/>
      <c r="L363" s="101"/>
      <c r="P363" s="129"/>
    </row>
    <row r="364" spans="8:16">
      <c r="H364" s="101"/>
      <c r="L364" s="101"/>
      <c r="P364" s="129"/>
    </row>
    <row r="365" spans="8:16">
      <c r="H365" s="101"/>
      <c r="L365" s="101"/>
      <c r="P365" s="129"/>
    </row>
    <row r="366" spans="8:16">
      <c r="H366" s="101"/>
      <c r="L366" s="101"/>
      <c r="P366" s="129"/>
    </row>
    <row r="367" spans="8:16">
      <c r="H367" s="101"/>
      <c r="L367" s="101"/>
      <c r="P367" s="129"/>
    </row>
    <row r="368" spans="8:16">
      <c r="H368" s="101"/>
      <c r="L368" s="101"/>
      <c r="P368" s="129"/>
    </row>
    <row r="369" spans="8:16">
      <c r="H369" s="101"/>
      <c r="L369" s="101"/>
      <c r="P369" s="129"/>
    </row>
    <row r="370" spans="8:16">
      <c r="H370" s="101"/>
      <c r="L370" s="101"/>
      <c r="P370" s="129"/>
    </row>
    <row r="371" spans="8:16">
      <c r="H371" s="101"/>
      <c r="L371" s="101"/>
      <c r="P371" s="129"/>
    </row>
    <row r="372" spans="8:16">
      <c r="H372" s="101"/>
      <c r="L372" s="101"/>
      <c r="P372" s="129"/>
    </row>
    <row r="373" spans="8:16">
      <c r="H373" s="101"/>
      <c r="L373" s="101"/>
      <c r="P373" s="129"/>
    </row>
    <row r="374" spans="8:16">
      <c r="H374" s="101"/>
      <c r="L374" s="101"/>
      <c r="P374" s="129"/>
    </row>
    <row r="375" spans="8:16">
      <c r="H375" s="101"/>
      <c r="L375" s="101"/>
      <c r="P375" s="129"/>
    </row>
    <row r="376" spans="8:16">
      <c r="H376" s="101"/>
      <c r="L376" s="101"/>
      <c r="P376" s="129"/>
    </row>
    <row r="377" spans="8:16">
      <c r="H377" s="101"/>
      <c r="L377" s="101"/>
      <c r="P377" s="129"/>
    </row>
    <row r="378" spans="8:16">
      <c r="H378" s="101"/>
      <c r="L378" s="101"/>
      <c r="P378" s="129"/>
    </row>
    <row r="379" spans="8:16">
      <c r="H379" s="101"/>
      <c r="L379" s="101"/>
      <c r="P379" s="129"/>
    </row>
    <row r="380" spans="8:16">
      <c r="H380" s="101"/>
      <c r="L380" s="101"/>
      <c r="P380" s="129"/>
    </row>
    <row r="381" spans="8:16">
      <c r="H381" s="101"/>
      <c r="L381" s="101"/>
      <c r="P381" s="129"/>
    </row>
    <row r="382" spans="8:16">
      <c r="H382" s="101"/>
      <c r="L382" s="101"/>
      <c r="P382" s="129"/>
    </row>
    <row r="383" spans="8:16">
      <c r="H383" s="101"/>
      <c r="L383" s="101"/>
      <c r="P383" s="129"/>
    </row>
    <row r="384" spans="8:16">
      <c r="H384" s="101"/>
      <c r="L384" s="101"/>
      <c r="P384" s="129"/>
    </row>
    <row r="385" spans="8:16">
      <c r="H385" s="101"/>
      <c r="L385" s="101"/>
      <c r="P385" s="129"/>
    </row>
    <row r="386" spans="8:16">
      <c r="H386" s="101"/>
      <c r="L386" s="101"/>
      <c r="P386" s="129"/>
    </row>
    <row r="387" spans="8:16">
      <c r="H387" s="101"/>
      <c r="L387" s="101"/>
      <c r="P387" s="129"/>
    </row>
    <row r="388" spans="8:16">
      <c r="H388" s="101"/>
      <c r="L388" s="101"/>
      <c r="P388" s="129"/>
    </row>
    <row r="389" spans="8:16">
      <c r="H389" s="101"/>
      <c r="L389" s="101"/>
      <c r="P389" s="129"/>
    </row>
    <row r="390" spans="8:16">
      <c r="H390" s="101"/>
      <c r="L390" s="101"/>
      <c r="P390" s="129"/>
    </row>
    <row r="391" spans="8:16">
      <c r="H391" s="101"/>
      <c r="L391" s="101"/>
      <c r="P391" s="129"/>
    </row>
    <row r="392" spans="8:16">
      <c r="H392" s="101"/>
      <c r="L392" s="101"/>
      <c r="P392" s="129"/>
    </row>
    <row r="393" spans="8:16">
      <c r="H393" s="101"/>
      <c r="L393" s="101"/>
      <c r="P393" s="129"/>
    </row>
    <row r="394" spans="8:16">
      <c r="H394" s="101"/>
      <c r="L394" s="101"/>
      <c r="P394" s="129"/>
    </row>
    <row r="395" spans="8:16">
      <c r="H395" s="101"/>
      <c r="L395" s="101"/>
      <c r="P395" s="129"/>
    </row>
    <row r="396" spans="8:16">
      <c r="H396" s="101"/>
      <c r="L396" s="101"/>
      <c r="P396" s="129"/>
    </row>
    <row r="397" spans="8:16">
      <c r="H397" s="101"/>
      <c r="L397" s="101"/>
      <c r="P397" s="129"/>
    </row>
    <row r="398" spans="8:16">
      <c r="H398" s="101"/>
      <c r="L398" s="101"/>
      <c r="P398" s="129"/>
    </row>
    <row r="399" spans="8:16">
      <c r="H399" s="101"/>
      <c r="L399" s="101"/>
      <c r="P399" s="129"/>
    </row>
    <row r="400" spans="8:16">
      <c r="H400" s="101"/>
      <c r="L400" s="101"/>
      <c r="P400" s="129"/>
    </row>
    <row r="401" spans="8:16">
      <c r="H401" s="101"/>
      <c r="L401" s="101"/>
      <c r="P401" s="129"/>
    </row>
    <row r="402" spans="8:16">
      <c r="H402" s="101"/>
      <c r="L402" s="101"/>
      <c r="P402" s="129"/>
    </row>
    <row r="403" spans="8:16">
      <c r="H403" s="101"/>
      <c r="L403" s="101"/>
      <c r="P403" s="129"/>
    </row>
    <row r="404" spans="8:16">
      <c r="H404" s="101"/>
      <c r="L404" s="101"/>
      <c r="P404" s="129"/>
    </row>
    <row r="405" spans="8:16">
      <c r="H405" s="101"/>
      <c r="L405" s="101"/>
      <c r="P405" s="129"/>
    </row>
    <row r="406" spans="8:16">
      <c r="H406" s="101"/>
      <c r="L406" s="101"/>
      <c r="P406" s="129"/>
    </row>
    <row r="407" spans="8:16">
      <c r="H407" s="101"/>
      <c r="L407" s="101"/>
      <c r="P407" s="129"/>
    </row>
    <row r="408" spans="8:16">
      <c r="H408" s="101"/>
      <c r="L408" s="101"/>
      <c r="P408" s="129"/>
    </row>
    <row r="409" spans="8:16">
      <c r="H409" s="101"/>
      <c r="L409" s="101"/>
      <c r="P409" s="129"/>
    </row>
    <row r="410" spans="8:16">
      <c r="H410" s="101"/>
      <c r="L410" s="101"/>
      <c r="P410" s="129"/>
    </row>
    <row r="411" spans="8:16">
      <c r="H411" s="101"/>
      <c r="L411" s="101"/>
      <c r="P411" s="129"/>
    </row>
    <row r="412" spans="8:16">
      <c r="H412" s="101"/>
      <c r="L412" s="101"/>
      <c r="P412" s="129"/>
    </row>
    <row r="413" spans="8:16">
      <c r="H413" s="101"/>
      <c r="L413" s="101"/>
      <c r="P413" s="129"/>
    </row>
    <row r="414" spans="8:16">
      <c r="H414" s="101"/>
      <c r="L414" s="101"/>
      <c r="P414" s="129"/>
    </row>
    <row r="415" spans="8:16">
      <c r="H415" s="101"/>
      <c r="L415" s="101"/>
      <c r="P415" s="129"/>
    </row>
    <row r="416" spans="8:16">
      <c r="H416" s="101"/>
      <c r="L416" s="101"/>
      <c r="P416" s="129"/>
    </row>
    <row r="417" spans="8:16">
      <c r="H417" s="101"/>
      <c r="L417" s="101"/>
      <c r="P417" s="129"/>
    </row>
    <row r="418" spans="8:16">
      <c r="H418" s="101"/>
      <c r="L418" s="101"/>
      <c r="P418" s="129"/>
    </row>
    <row r="419" spans="8:16">
      <c r="H419" s="101"/>
      <c r="L419" s="101"/>
      <c r="P419" s="129"/>
    </row>
    <row r="420" spans="8:16">
      <c r="H420" s="101"/>
      <c r="L420" s="101"/>
      <c r="P420" s="129"/>
    </row>
    <row r="421" spans="8:16">
      <c r="H421" s="101"/>
      <c r="L421" s="101"/>
      <c r="P421" s="129"/>
    </row>
    <row r="422" spans="8:16">
      <c r="H422" s="101"/>
      <c r="L422" s="101"/>
      <c r="P422" s="129"/>
    </row>
    <row r="423" spans="8:16">
      <c r="H423" s="101"/>
      <c r="L423" s="101"/>
      <c r="P423" s="129"/>
    </row>
    <row r="424" spans="8:16">
      <c r="H424" s="101"/>
      <c r="L424" s="101"/>
      <c r="P424" s="129"/>
    </row>
    <row r="425" spans="8:16">
      <c r="H425" s="101"/>
      <c r="L425" s="101"/>
      <c r="P425" s="129"/>
    </row>
    <row r="426" spans="8:16">
      <c r="H426" s="101"/>
      <c r="L426" s="101"/>
      <c r="P426" s="129"/>
    </row>
    <row r="427" spans="8:16">
      <c r="H427" s="101"/>
      <c r="L427" s="101"/>
      <c r="P427" s="129"/>
    </row>
    <row r="428" spans="8:16">
      <c r="H428" s="101"/>
      <c r="L428" s="101"/>
      <c r="P428" s="129"/>
    </row>
    <row r="429" spans="8:16">
      <c r="H429" s="101"/>
      <c r="L429" s="101"/>
      <c r="P429" s="129"/>
    </row>
    <row r="430" spans="8:16">
      <c r="H430" s="101"/>
      <c r="L430" s="101"/>
      <c r="P430" s="129"/>
    </row>
    <row r="431" spans="8:16">
      <c r="H431" s="101"/>
      <c r="L431" s="101"/>
      <c r="P431" s="129"/>
    </row>
    <row r="432" spans="8:16">
      <c r="H432" s="101"/>
      <c r="L432" s="101"/>
      <c r="P432" s="129"/>
    </row>
    <row r="433" spans="8:16">
      <c r="H433" s="101"/>
      <c r="L433" s="101"/>
      <c r="P433" s="129"/>
    </row>
    <row r="434" spans="8:16">
      <c r="H434" s="101"/>
      <c r="L434" s="101"/>
      <c r="P434" s="129"/>
    </row>
    <row r="435" spans="8:16">
      <c r="H435" s="101"/>
      <c r="L435" s="101"/>
      <c r="P435" s="129"/>
    </row>
    <row r="436" spans="8:16">
      <c r="H436" s="101"/>
      <c r="L436" s="101"/>
      <c r="P436" s="129"/>
    </row>
    <row r="437" spans="8:16">
      <c r="H437" s="101"/>
      <c r="L437" s="101"/>
      <c r="P437" s="129"/>
    </row>
    <row r="438" spans="8:16">
      <c r="H438" s="101"/>
      <c r="L438" s="101"/>
      <c r="P438" s="129"/>
    </row>
    <row r="439" spans="8:16">
      <c r="H439" s="101"/>
      <c r="L439" s="101"/>
      <c r="P439" s="129"/>
    </row>
    <row r="440" spans="8:16">
      <c r="H440" s="101"/>
      <c r="L440" s="101"/>
      <c r="P440" s="129"/>
    </row>
    <row r="441" spans="8:16">
      <c r="H441" s="101"/>
      <c r="L441" s="101"/>
      <c r="P441" s="129"/>
    </row>
    <row r="442" spans="8:16">
      <c r="H442" s="101"/>
      <c r="L442" s="101"/>
      <c r="P442" s="129"/>
    </row>
    <row r="443" spans="8:16">
      <c r="H443" s="101"/>
      <c r="L443" s="101"/>
      <c r="P443" s="129"/>
    </row>
    <row r="444" spans="8:16">
      <c r="H444" s="101"/>
      <c r="L444" s="101"/>
      <c r="P444" s="129"/>
    </row>
    <row r="445" spans="8:16">
      <c r="H445" s="101"/>
      <c r="L445" s="101"/>
      <c r="P445" s="129"/>
    </row>
    <row r="446" spans="8:16">
      <c r="H446" s="101"/>
      <c r="L446" s="101"/>
      <c r="P446" s="129"/>
    </row>
    <row r="447" spans="8:16">
      <c r="H447" s="101"/>
      <c r="L447" s="101"/>
      <c r="P447" s="129"/>
    </row>
    <row r="448" spans="8:16">
      <c r="H448" s="101"/>
      <c r="L448" s="101"/>
      <c r="P448" s="129"/>
    </row>
    <row r="449" spans="8:16">
      <c r="H449" s="101"/>
      <c r="L449" s="101"/>
      <c r="P449" s="129"/>
    </row>
    <row r="450" spans="8:16">
      <c r="H450" s="101"/>
      <c r="L450" s="101"/>
      <c r="P450" s="129"/>
    </row>
    <row r="451" spans="8:16">
      <c r="H451" s="101"/>
      <c r="L451" s="101"/>
      <c r="P451" s="129"/>
    </row>
    <row r="452" spans="8:16">
      <c r="H452" s="101"/>
      <c r="L452" s="101"/>
      <c r="P452" s="129"/>
    </row>
    <row r="453" spans="8:16">
      <c r="H453" s="101"/>
      <c r="L453" s="101"/>
      <c r="P453" s="129"/>
    </row>
    <row r="454" spans="8:16">
      <c r="H454" s="101"/>
      <c r="L454" s="101"/>
      <c r="P454" s="129"/>
    </row>
    <row r="455" spans="8:16">
      <c r="H455" s="101"/>
      <c r="L455" s="101"/>
      <c r="P455" s="129"/>
    </row>
    <row r="456" spans="8:16">
      <c r="H456" s="101"/>
      <c r="L456" s="101"/>
      <c r="P456" s="129"/>
    </row>
    <row r="457" spans="8:16">
      <c r="H457" s="101"/>
      <c r="L457" s="101"/>
      <c r="P457" s="129"/>
    </row>
    <row r="458" spans="8:16">
      <c r="H458" s="101"/>
      <c r="L458" s="101"/>
      <c r="P458" s="129"/>
    </row>
    <row r="459" spans="8:16">
      <c r="H459" s="101"/>
      <c r="L459" s="101"/>
      <c r="P459" s="129"/>
    </row>
    <row r="460" spans="8:16">
      <c r="H460" s="101"/>
      <c r="L460" s="101"/>
      <c r="P460" s="129"/>
    </row>
    <row r="461" spans="8:16">
      <c r="H461" s="101"/>
      <c r="L461" s="101"/>
      <c r="P461" s="129"/>
    </row>
    <row r="462" spans="8:16">
      <c r="H462" s="101"/>
      <c r="L462" s="101"/>
      <c r="P462" s="129"/>
    </row>
    <row r="463" spans="8:16">
      <c r="H463" s="101"/>
      <c r="L463" s="101"/>
      <c r="P463" s="129"/>
    </row>
    <row r="464" spans="8:16">
      <c r="H464" s="101"/>
      <c r="L464" s="101"/>
      <c r="P464" s="129"/>
    </row>
    <row r="465" spans="8:16">
      <c r="H465" s="101"/>
      <c r="L465" s="101"/>
      <c r="P465" s="129"/>
    </row>
    <row r="466" spans="8:16">
      <c r="H466" s="101"/>
      <c r="L466" s="101"/>
      <c r="P466" s="129"/>
    </row>
    <row r="467" spans="8:16">
      <c r="H467" s="101"/>
      <c r="L467" s="101"/>
      <c r="P467" s="129"/>
    </row>
    <row r="468" spans="8:16">
      <c r="H468" s="101"/>
      <c r="L468" s="101"/>
      <c r="P468" s="129"/>
    </row>
    <row r="469" spans="8:16">
      <c r="H469" s="101"/>
      <c r="L469" s="101"/>
      <c r="P469" s="129"/>
    </row>
    <row r="470" spans="8:16">
      <c r="H470" s="101"/>
      <c r="L470" s="101"/>
      <c r="P470" s="129"/>
    </row>
    <row r="471" spans="8:16">
      <c r="H471" s="101"/>
      <c r="L471" s="101"/>
      <c r="P471" s="129"/>
    </row>
    <row r="472" spans="8:16">
      <c r="H472" s="101"/>
      <c r="L472" s="101"/>
      <c r="P472" s="129"/>
    </row>
    <row r="473" spans="8:16">
      <c r="H473" s="101"/>
      <c r="L473" s="101"/>
      <c r="P473" s="129"/>
    </row>
    <row r="474" spans="8:16">
      <c r="H474" s="101"/>
      <c r="L474" s="101"/>
      <c r="P474" s="129"/>
    </row>
    <row r="475" spans="8:16">
      <c r="H475" s="101"/>
      <c r="L475" s="101"/>
      <c r="P475" s="129"/>
    </row>
    <row r="476" spans="8:16">
      <c r="H476" s="101"/>
      <c r="L476" s="101"/>
      <c r="P476" s="129"/>
    </row>
    <row r="477" spans="8:16">
      <c r="H477" s="101"/>
      <c r="L477" s="101"/>
      <c r="P477" s="129"/>
    </row>
    <row r="478" spans="8:16">
      <c r="H478" s="101"/>
      <c r="L478" s="101"/>
      <c r="P478" s="129"/>
    </row>
    <row r="479" spans="8:16">
      <c r="H479" s="101"/>
      <c r="L479" s="101"/>
      <c r="P479" s="129"/>
    </row>
    <row r="480" spans="8:16">
      <c r="H480" s="101"/>
      <c r="L480" s="101"/>
      <c r="P480" s="129"/>
    </row>
    <row r="481" spans="8:16">
      <c r="H481" s="101"/>
      <c r="L481" s="101"/>
      <c r="P481" s="129"/>
    </row>
    <row r="482" spans="8:16">
      <c r="H482" s="101"/>
      <c r="L482" s="101"/>
      <c r="P482" s="129"/>
    </row>
    <row r="483" spans="8:16">
      <c r="H483" s="101"/>
      <c r="L483" s="101"/>
      <c r="P483" s="129"/>
    </row>
    <row r="484" spans="8:16">
      <c r="H484" s="101"/>
      <c r="L484" s="101"/>
      <c r="P484" s="129"/>
    </row>
    <row r="485" spans="8:16">
      <c r="H485" s="101"/>
      <c r="L485" s="101"/>
      <c r="P485" s="129"/>
    </row>
    <row r="486" spans="8:16">
      <c r="H486" s="101"/>
      <c r="L486" s="101"/>
      <c r="P486" s="129"/>
    </row>
    <row r="487" spans="8:16">
      <c r="H487" s="101"/>
      <c r="L487" s="101"/>
      <c r="P487" s="129"/>
    </row>
    <row r="488" spans="8:16">
      <c r="H488" s="101"/>
      <c r="L488" s="101"/>
      <c r="P488" s="129"/>
    </row>
    <row r="489" spans="8:16">
      <c r="H489" s="101"/>
      <c r="L489" s="101"/>
      <c r="P489" s="129"/>
    </row>
    <row r="490" spans="8:16">
      <c r="H490" s="101"/>
      <c r="L490" s="101"/>
      <c r="P490" s="129"/>
    </row>
    <row r="491" spans="8:16">
      <c r="H491" s="101"/>
      <c r="L491" s="101"/>
      <c r="P491" s="129"/>
    </row>
    <row r="492" spans="8:16">
      <c r="H492" s="101"/>
      <c r="L492" s="101"/>
      <c r="P492" s="129"/>
    </row>
    <row r="493" spans="8:16">
      <c r="H493" s="101"/>
      <c r="L493" s="101"/>
      <c r="P493" s="129"/>
    </row>
    <row r="494" spans="8:16">
      <c r="H494" s="101"/>
      <c r="L494" s="101"/>
      <c r="P494" s="129"/>
    </row>
    <row r="495" spans="8:16">
      <c r="H495" s="101"/>
      <c r="L495" s="101"/>
      <c r="P495" s="129"/>
    </row>
    <row r="496" spans="8:16">
      <c r="H496" s="101"/>
      <c r="L496" s="101"/>
      <c r="P496" s="129"/>
    </row>
    <row r="497" spans="8:16">
      <c r="H497" s="101"/>
      <c r="L497" s="101"/>
      <c r="P497" s="129"/>
    </row>
    <row r="498" spans="8:16">
      <c r="H498" s="101"/>
      <c r="L498" s="101"/>
      <c r="P498" s="129"/>
    </row>
    <row r="499" spans="8:16">
      <c r="H499" s="101"/>
      <c r="L499" s="101"/>
      <c r="P499" s="129"/>
    </row>
    <row r="500" spans="8:16">
      <c r="H500" s="101"/>
      <c r="L500" s="101"/>
      <c r="P500" s="129"/>
    </row>
    <row r="501" spans="8:16">
      <c r="H501" s="101"/>
      <c r="L501" s="101"/>
      <c r="P501" s="129"/>
    </row>
    <row r="502" spans="8:16">
      <c r="H502" s="101"/>
      <c r="L502" s="101"/>
      <c r="P502" s="129"/>
    </row>
    <row r="503" spans="8:16">
      <c r="H503" s="101"/>
      <c r="L503" s="101"/>
      <c r="P503" s="129"/>
    </row>
    <row r="504" spans="8:16">
      <c r="H504" s="101"/>
      <c r="L504" s="101"/>
      <c r="P504" s="129"/>
    </row>
    <row r="505" spans="8:16">
      <c r="H505" s="101"/>
      <c r="L505" s="101"/>
      <c r="P505" s="129"/>
    </row>
    <row r="506" spans="8:16">
      <c r="H506" s="101"/>
      <c r="L506" s="101"/>
      <c r="P506" s="129"/>
    </row>
    <row r="507" spans="8:16">
      <c r="H507" s="101"/>
      <c r="L507" s="101"/>
      <c r="P507" s="129"/>
    </row>
    <row r="508" spans="8:16">
      <c r="H508" s="101"/>
      <c r="L508" s="101"/>
      <c r="P508" s="129"/>
    </row>
    <row r="509" spans="8:16">
      <c r="H509" s="101"/>
      <c r="L509" s="101"/>
      <c r="P509" s="129"/>
    </row>
    <row r="510" spans="8:16">
      <c r="H510" s="101"/>
      <c r="L510" s="101"/>
      <c r="P510" s="129"/>
    </row>
    <row r="511" spans="8:16">
      <c r="H511" s="101"/>
      <c r="L511" s="101"/>
      <c r="P511" s="129"/>
    </row>
    <row r="512" spans="8:16">
      <c r="H512" s="101"/>
      <c r="L512" s="101"/>
      <c r="P512" s="129"/>
    </row>
    <row r="513" spans="8:16">
      <c r="H513" s="101"/>
      <c r="L513" s="101"/>
      <c r="P513" s="129"/>
    </row>
    <row r="514" spans="8:16">
      <c r="H514" s="101"/>
      <c r="L514" s="101"/>
      <c r="P514" s="129"/>
    </row>
    <row r="515" spans="8:16">
      <c r="H515" s="101"/>
      <c r="L515" s="101"/>
      <c r="P515" s="129"/>
    </row>
    <row r="516" spans="8:16">
      <c r="H516" s="101"/>
      <c r="L516" s="101"/>
      <c r="P516" s="129"/>
    </row>
    <row r="517" spans="8:16">
      <c r="H517" s="101"/>
      <c r="L517" s="101"/>
      <c r="P517" s="129"/>
    </row>
    <row r="518" spans="8:16">
      <c r="H518" s="101"/>
      <c r="L518" s="101"/>
      <c r="P518" s="129"/>
    </row>
    <row r="519" spans="8:16">
      <c r="H519" s="101"/>
      <c r="L519" s="101"/>
      <c r="P519" s="129"/>
    </row>
    <row r="520" spans="8:16">
      <c r="H520" s="101"/>
      <c r="L520" s="101"/>
      <c r="P520" s="129"/>
    </row>
    <row r="521" spans="8:16">
      <c r="H521" s="101"/>
      <c r="L521" s="101"/>
      <c r="P521" s="129"/>
    </row>
    <row r="522" spans="8:16">
      <c r="H522" s="101"/>
      <c r="L522" s="101"/>
      <c r="P522" s="129"/>
    </row>
    <row r="523" spans="8:16">
      <c r="H523" s="101"/>
      <c r="L523" s="101"/>
      <c r="P523" s="129"/>
    </row>
    <row r="524" spans="8:16">
      <c r="H524" s="101"/>
      <c r="L524" s="101"/>
      <c r="P524" s="129"/>
    </row>
    <row r="525" spans="8:16">
      <c r="H525" s="101"/>
      <c r="L525" s="101"/>
      <c r="P525" s="129"/>
    </row>
    <row r="526" spans="8:16">
      <c r="H526" s="101"/>
      <c r="L526" s="101"/>
      <c r="P526" s="129"/>
    </row>
    <row r="527" spans="8:16">
      <c r="H527" s="101"/>
      <c r="L527" s="101"/>
      <c r="P527" s="129"/>
    </row>
    <row r="528" spans="8:16">
      <c r="H528" s="101"/>
      <c r="L528" s="101"/>
      <c r="P528" s="129"/>
    </row>
    <row r="529" spans="8:16">
      <c r="H529" s="101"/>
      <c r="L529" s="101"/>
      <c r="P529" s="129"/>
    </row>
    <row r="530" spans="8:16">
      <c r="H530" s="101"/>
      <c r="L530" s="101"/>
      <c r="P530" s="129"/>
    </row>
    <row r="531" spans="8:16">
      <c r="H531" s="101"/>
      <c r="L531" s="101"/>
      <c r="P531" s="129"/>
    </row>
    <row r="532" spans="8:16">
      <c r="H532" s="101"/>
      <c r="L532" s="101"/>
      <c r="P532" s="129"/>
    </row>
    <row r="533" spans="8:16">
      <c r="H533" s="101"/>
      <c r="L533" s="101"/>
      <c r="P533" s="129"/>
    </row>
    <row r="534" spans="8:16">
      <c r="H534" s="101"/>
      <c r="L534" s="101"/>
      <c r="P534" s="129"/>
    </row>
    <row r="535" spans="8:16">
      <c r="H535" s="101"/>
      <c r="L535" s="101"/>
      <c r="P535" s="129"/>
    </row>
    <row r="536" spans="8:16">
      <c r="H536" s="101"/>
      <c r="L536" s="101"/>
      <c r="P536" s="129"/>
    </row>
    <row r="537" spans="8:16">
      <c r="H537" s="101"/>
      <c r="L537" s="101"/>
      <c r="P537" s="129"/>
    </row>
    <row r="538" spans="8:16">
      <c r="H538" s="101"/>
      <c r="L538" s="101"/>
      <c r="P538" s="129"/>
    </row>
    <row r="539" spans="8:16">
      <c r="H539" s="101"/>
      <c r="L539" s="101"/>
      <c r="P539" s="129"/>
    </row>
    <row r="540" spans="8:16">
      <c r="H540" s="101"/>
      <c r="L540" s="101"/>
      <c r="P540" s="129"/>
    </row>
    <row r="541" spans="8:16">
      <c r="H541" s="101"/>
      <c r="L541" s="101"/>
      <c r="P541" s="129"/>
    </row>
    <row r="542" spans="8:16">
      <c r="H542" s="101"/>
      <c r="L542" s="101"/>
      <c r="P542" s="129"/>
    </row>
    <row r="543" spans="8:16">
      <c r="H543" s="101"/>
      <c r="L543" s="101"/>
      <c r="P543" s="129"/>
    </row>
    <row r="544" spans="8:16">
      <c r="H544" s="101"/>
      <c r="L544" s="101"/>
      <c r="P544" s="129"/>
    </row>
    <row r="545" spans="8:16">
      <c r="H545" s="101"/>
      <c r="L545" s="101"/>
      <c r="P545" s="129"/>
    </row>
    <row r="546" spans="8:16">
      <c r="H546" s="101"/>
      <c r="L546" s="101"/>
      <c r="P546" s="129"/>
    </row>
    <row r="547" spans="8:16">
      <c r="H547" s="101"/>
      <c r="L547" s="101"/>
      <c r="P547" s="129"/>
    </row>
    <row r="548" spans="8:16">
      <c r="H548" s="101"/>
      <c r="L548" s="101"/>
      <c r="P548" s="129"/>
    </row>
    <row r="549" spans="8:16">
      <c r="H549" s="101"/>
      <c r="L549" s="101"/>
      <c r="P549" s="129"/>
    </row>
    <row r="550" spans="8:16">
      <c r="H550" s="101"/>
      <c r="L550" s="101"/>
      <c r="P550" s="129"/>
    </row>
    <row r="551" spans="8:16">
      <c r="H551" s="101"/>
      <c r="L551" s="101"/>
      <c r="P551" s="129"/>
    </row>
    <row r="552" spans="8:16">
      <c r="H552" s="101"/>
      <c r="L552" s="101"/>
      <c r="P552" s="129"/>
    </row>
    <row r="553" spans="8:16">
      <c r="H553" s="101"/>
      <c r="L553" s="101"/>
      <c r="P553" s="129"/>
    </row>
    <row r="554" spans="8:16">
      <c r="H554" s="101"/>
      <c r="L554" s="101"/>
      <c r="P554" s="129"/>
    </row>
    <row r="555" spans="8:16">
      <c r="H555" s="101"/>
      <c r="L555" s="101"/>
      <c r="P555" s="129"/>
    </row>
    <row r="556" spans="8:16">
      <c r="H556" s="101"/>
      <c r="L556" s="101"/>
      <c r="P556" s="129"/>
    </row>
    <row r="557" spans="8:16">
      <c r="H557" s="101"/>
      <c r="L557" s="101"/>
      <c r="P557" s="129"/>
    </row>
    <row r="558" spans="8:16">
      <c r="H558" s="101"/>
      <c r="L558" s="101"/>
      <c r="P558" s="129"/>
    </row>
    <row r="559" spans="8:16">
      <c r="H559" s="101"/>
      <c r="L559" s="101"/>
      <c r="P559" s="129"/>
    </row>
    <row r="560" spans="8:16">
      <c r="H560" s="101"/>
      <c r="L560" s="101"/>
      <c r="P560" s="129"/>
    </row>
    <row r="561" spans="8:16">
      <c r="H561" s="101"/>
      <c r="L561" s="101"/>
      <c r="P561" s="129"/>
    </row>
    <row r="562" spans="8:16">
      <c r="H562" s="101"/>
      <c r="L562" s="101"/>
      <c r="P562" s="129"/>
    </row>
    <row r="563" spans="8:16">
      <c r="H563" s="101"/>
      <c r="L563" s="101"/>
      <c r="P563" s="129"/>
    </row>
    <row r="564" spans="8:16">
      <c r="H564" s="101"/>
      <c r="L564" s="101"/>
      <c r="P564" s="129"/>
    </row>
    <row r="565" spans="8:16">
      <c r="H565" s="101"/>
      <c r="L565" s="101"/>
      <c r="P565" s="129"/>
    </row>
    <row r="566" spans="8:16">
      <c r="H566" s="101"/>
      <c r="L566" s="101"/>
      <c r="P566" s="129"/>
    </row>
    <row r="567" spans="8:16">
      <c r="H567" s="101"/>
      <c r="L567" s="101"/>
      <c r="P567" s="129"/>
    </row>
    <row r="568" spans="8:16">
      <c r="H568" s="101"/>
      <c r="L568" s="101"/>
      <c r="P568" s="129"/>
    </row>
    <row r="569" spans="8:16">
      <c r="H569" s="101"/>
      <c r="L569" s="101"/>
      <c r="P569" s="129"/>
    </row>
    <row r="570" spans="8:16">
      <c r="H570" s="101"/>
      <c r="L570" s="101"/>
      <c r="P570" s="129"/>
    </row>
    <row r="571" spans="8:16">
      <c r="H571" s="101"/>
      <c r="L571" s="101"/>
      <c r="P571" s="129"/>
    </row>
    <row r="572" spans="8:16">
      <c r="H572" s="101"/>
      <c r="L572" s="101"/>
      <c r="P572" s="129"/>
    </row>
    <row r="573" spans="8:16">
      <c r="H573" s="101"/>
      <c r="L573" s="101"/>
      <c r="P573" s="129"/>
    </row>
    <row r="574" spans="8:16">
      <c r="H574" s="101"/>
      <c r="L574" s="101"/>
      <c r="P574" s="129"/>
    </row>
    <row r="575" spans="8:16">
      <c r="H575" s="101"/>
      <c r="L575" s="101"/>
      <c r="P575" s="129"/>
    </row>
    <row r="576" spans="8:16">
      <c r="H576" s="101"/>
      <c r="L576" s="101"/>
      <c r="P576" s="129"/>
    </row>
    <row r="577" spans="8:16">
      <c r="H577" s="101"/>
      <c r="L577" s="101"/>
      <c r="P577" s="129"/>
    </row>
    <row r="578" spans="8:16">
      <c r="H578" s="101"/>
      <c r="L578" s="101"/>
      <c r="P578" s="129"/>
    </row>
    <row r="579" spans="8:16">
      <c r="H579" s="101"/>
      <c r="L579" s="101"/>
      <c r="P579" s="129"/>
    </row>
    <row r="580" spans="8:16">
      <c r="H580" s="101"/>
      <c r="L580" s="101"/>
      <c r="P580" s="129"/>
    </row>
    <row r="581" spans="8:16">
      <c r="H581" s="101"/>
      <c r="L581" s="101"/>
      <c r="P581" s="129"/>
    </row>
    <row r="582" spans="8:16">
      <c r="H582" s="101"/>
      <c r="L582" s="101"/>
      <c r="P582" s="129"/>
    </row>
    <row r="583" spans="8:16">
      <c r="H583" s="101"/>
      <c r="L583" s="101"/>
      <c r="P583" s="129"/>
    </row>
    <row r="584" spans="8:16">
      <c r="H584" s="101"/>
      <c r="L584" s="101"/>
      <c r="P584" s="129"/>
    </row>
    <row r="585" spans="8:16">
      <c r="H585" s="101"/>
      <c r="L585" s="101"/>
      <c r="P585" s="129"/>
    </row>
    <row r="586" spans="8:16">
      <c r="H586" s="101"/>
      <c r="L586" s="101"/>
      <c r="P586" s="129"/>
    </row>
    <row r="587" spans="8:16">
      <c r="H587" s="101"/>
      <c r="L587" s="101"/>
      <c r="P587" s="129"/>
    </row>
    <row r="588" spans="8:16">
      <c r="H588" s="101"/>
      <c r="L588" s="101"/>
      <c r="P588" s="129"/>
    </row>
    <row r="589" spans="8:16">
      <c r="H589" s="101"/>
      <c r="L589" s="101"/>
      <c r="P589" s="129"/>
    </row>
    <row r="590" spans="8:16">
      <c r="H590" s="101"/>
      <c r="L590" s="101"/>
      <c r="P590" s="129"/>
    </row>
    <row r="591" spans="8:16">
      <c r="H591" s="101"/>
      <c r="L591" s="101"/>
      <c r="P591" s="129"/>
    </row>
    <row r="592" spans="8:16">
      <c r="H592" s="101"/>
      <c r="L592" s="101"/>
      <c r="P592" s="129"/>
    </row>
    <row r="593" spans="8:16">
      <c r="H593" s="101"/>
      <c r="L593" s="101"/>
      <c r="P593" s="129"/>
    </row>
    <row r="594" spans="8:16">
      <c r="H594" s="101"/>
      <c r="L594" s="101"/>
      <c r="P594" s="129"/>
    </row>
    <row r="595" spans="8:16">
      <c r="H595" s="101"/>
      <c r="L595" s="101"/>
      <c r="P595" s="129"/>
    </row>
    <row r="596" spans="8:16">
      <c r="H596" s="101"/>
      <c r="L596" s="101"/>
      <c r="P596" s="129"/>
    </row>
    <row r="597" spans="8:16">
      <c r="H597" s="101"/>
      <c r="L597" s="101"/>
      <c r="P597" s="129"/>
    </row>
    <row r="598" spans="8:16">
      <c r="H598" s="101"/>
      <c r="L598" s="101"/>
      <c r="P598" s="129"/>
    </row>
    <row r="599" spans="8:16">
      <c r="H599" s="101"/>
      <c r="L599" s="101"/>
      <c r="P599" s="129"/>
    </row>
    <row r="600" spans="8:16">
      <c r="H600" s="101"/>
      <c r="L600" s="101"/>
      <c r="P600" s="129"/>
    </row>
    <row r="601" spans="8:16">
      <c r="H601" s="101"/>
      <c r="L601" s="101"/>
      <c r="P601" s="129"/>
    </row>
    <row r="602" spans="8:16">
      <c r="H602" s="101"/>
      <c r="L602" s="101"/>
      <c r="P602" s="129"/>
    </row>
    <row r="603" spans="8:16">
      <c r="H603" s="101"/>
      <c r="L603" s="101"/>
      <c r="P603" s="129"/>
    </row>
    <row r="604" spans="8:16">
      <c r="H604" s="101"/>
      <c r="L604" s="101"/>
      <c r="P604" s="129"/>
    </row>
    <row r="605" spans="8:16">
      <c r="H605" s="101"/>
      <c r="L605" s="101"/>
      <c r="P605" s="129"/>
    </row>
    <row r="606" spans="8:16">
      <c r="H606" s="101"/>
      <c r="L606" s="101"/>
      <c r="P606" s="129"/>
    </row>
    <row r="607" spans="8:16">
      <c r="H607" s="101"/>
      <c r="L607" s="101"/>
      <c r="P607" s="129"/>
    </row>
    <row r="608" spans="8:16">
      <c r="H608" s="101"/>
      <c r="L608" s="101"/>
      <c r="P608" s="129"/>
    </row>
    <row r="609" spans="8:16">
      <c r="H609" s="101"/>
      <c r="L609" s="101"/>
      <c r="P609" s="129"/>
    </row>
    <row r="610" spans="8:16">
      <c r="H610" s="101"/>
      <c r="L610" s="101"/>
      <c r="P610" s="129"/>
    </row>
    <row r="611" spans="8:16">
      <c r="H611" s="101"/>
      <c r="L611" s="101"/>
      <c r="P611" s="129"/>
    </row>
    <row r="612" spans="8:16">
      <c r="H612" s="101"/>
      <c r="L612" s="101"/>
      <c r="P612" s="129"/>
    </row>
    <row r="613" spans="8:16">
      <c r="H613" s="101"/>
      <c r="L613" s="101"/>
      <c r="P613" s="129"/>
    </row>
    <row r="614" spans="8:16">
      <c r="H614" s="101"/>
      <c r="L614" s="101"/>
      <c r="P614" s="129"/>
    </row>
    <row r="615" spans="8:16">
      <c r="H615" s="101"/>
      <c r="L615" s="101"/>
      <c r="P615" s="129"/>
    </row>
    <row r="616" spans="8:16">
      <c r="H616" s="101"/>
      <c r="L616" s="101"/>
      <c r="P616" s="129"/>
    </row>
    <row r="617" spans="8:16">
      <c r="H617" s="101"/>
      <c r="L617" s="101"/>
      <c r="P617" s="129"/>
    </row>
    <row r="618" spans="8:16">
      <c r="H618" s="101"/>
      <c r="L618" s="101"/>
      <c r="P618" s="129"/>
    </row>
    <row r="619" spans="8:16">
      <c r="H619" s="101"/>
      <c r="L619" s="101"/>
      <c r="P619" s="129"/>
    </row>
    <row r="620" spans="8:16">
      <c r="H620" s="101"/>
      <c r="L620" s="101"/>
      <c r="P620" s="129"/>
    </row>
    <row r="621" spans="8:16">
      <c r="H621" s="101"/>
      <c r="L621" s="101"/>
      <c r="P621" s="129"/>
    </row>
    <row r="622" spans="8:16">
      <c r="H622" s="101"/>
      <c r="L622" s="101"/>
      <c r="P622" s="129"/>
    </row>
    <row r="623" spans="8:16">
      <c r="H623" s="101"/>
      <c r="L623" s="101"/>
      <c r="P623" s="129"/>
    </row>
    <row r="624" spans="8:16">
      <c r="H624" s="101"/>
      <c r="L624" s="101"/>
      <c r="P624" s="129"/>
    </row>
    <row r="625" spans="8:16">
      <c r="H625" s="101"/>
      <c r="L625" s="101"/>
      <c r="P625" s="129"/>
    </row>
    <row r="626" spans="8:16">
      <c r="H626" s="101"/>
      <c r="L626" s="101"/>
      <c r="P626" s="129"/>
    </row>
    <row r="627" spans="8:16">
      <c r="H627" s="101"/>
      <c r="L627" s="101"/>
      <c r="P627" s="129"/>
    </row>
    <row r="628" spans="8:16">
      <c r="H628" s="101"/>
      <c r="L628" s="101"/>
      <c r="P628" s="129"/>
    </row>
    <row r="629" spans="8:16">
      <c r="H629" s="101"/>
      <c r="L629" s="101"/>
      <c r="P629" s="129"/>
    </row>
    <row r="630" spans="8:16">
      <c r="H630" s="101"/>
      <c r="L630" s="101"/>
      <c r="P630" s="129"/>
    </row>
    <row r="631" spans="8:16">
      <c r="H631" s="101"/>
      <c r="L631" s="101"/>
      <c r="P631" s="129"/>
    </row>
    <row r="632" spans="8:16">
      <c r="H632" s="101"/>
      <c r="L632" s="101"/>
      <c r="P632" s="129"/>
    </row>
    <row r="633" spans="8:16">
      <c r="H633" s="101"/>
      <c r="L633" s="101"/>
      <c r="P633" s="129"/>
    </row>
    <row r="634" spans="8:16">
      <c r="H634" s="101"/>
      <c r="L634" s="101"/>
      <c r="P634" s="129"/>
    </row>
    <row r="635" spans="8:16">
      <c r="H635" s="101"/>
      <c r="L635" s="101"/>
      <c r="P635" s="129"/>
    </row>
    <row r="636" spans="8:16">
      <c r="H636" s="101"/>
      <c r="L636" s="101"/>
      <c r="P636" s="129"/>
    </row>
    <row r="637" spans="8:16">
      <c r="H637" s="101"/>
      <c r="L637" s="101"/>
      <c r="P637" s="129"/>
    </row>
    <row r="638" spans="8:16">
      <c r="H638" s="101"/>
      <c r="L638" s="101"/>
      <c r="P638" s="129"/>
    </row>
    <row r="639" spans="8:16">
      <c r="H639" s="101"/>
      <c r="L639" s="101"/>
      <c r="P639" s="129"/>
    </row>
    <row r="640" spans="8:16">
      <c r="H640" s="101"/>
      <c r="L640" s="101"/>
      <c r="P640" s="129"/>
    </row>
    <row r="641" spans="8:16">
      <c r="H641" s="101"/>
      <c r="L641" s="101"/>
      <c r="P641" s="129"/>
    </row>
    <row r="642" spans="8:16">
      <c r="H642" s="101"/>
      <c r="L642" s="101"/>
      <c r="P642" s="129"/>
    </row>
    <row r="643" spans="8:16">
      <c r="H643" s="101"/>
      <c r="L643" s="101"/>
      <c r="P643" s="129"/>
    </row>
    <row r="644" spans="8:16">
      <c r="H644" s="101"/>
      <c r="L644" s="101"/>
      <c r="P644" s="129"/>
    </row>
    <row r="645" spans="8:16">
      <c r="H645" s="101"/>
      <c r="L645" s="101"/>
      <c r="P645" s="129"/>
    </row>
    <row r="646" spans="8:16">
      <c r="H646" s="101"/>
      <c r="L646" s="101"/>
      <c r="P646" s="129"/>
    </row>
    <row r="647" spans="8:16">
      <c r="H647" s="101"/>
      <c r="L647" s="101"/>
      <c r="P647" s="129"/>
    </row>
    <row r="648" spans="8:16">
      <c r="H648" s="101"/>
      <c r="L648" s="101"/>
      <c r="P648" s="129"/>
    </row>
    <row r="649" spans="8:16">
      <c r="H649" s="101"/>
      <c r="L649" s="101"/>
      <c r="P649" s="129"/>
    </row>
    <row r="650" spans="8:16">
      <c r="H650" s="101"/>
      <c r="L650" s="101"/>
      <c r="P650" s="129"/>
    </row>
    <row r="651" spans="8:16">
      <c r="H651" s="101"/>
      <c r="L651" s="101"/>
      <c r="P651" s="129"/>
    </row>
    <row r="652" spans="8:16">
      <c r="H652" s="101"/>
      <c r="L652" s="101"/>
      <c r="P652" s="129"/>
    </row>
    <row r="653" spans="8:16">
      <c r="H653" s="101"/>
      <c r="L653" s="101"/>
      <c r="P653" s="129"/>
    </row>
    <row r="654" spans="8:16">
      <c r="H654" s="101"/>
      <c r="L654" s="101"/>
      <c r="P654" s="129"/>
    </row>
    <row r="655" spans="8:16">
      <c r="H655" s="101"/>
      <c r="L655" s="101"/>
      <c r="P655" s="129"/>
    </row>
    <row r="656" spans="8:16">
      <c r="H656" s="101"/>
      <c r="L656" s="101"/>
      <c r="P656" s="129"/>
    </row>
    <row r="657" spans="8:16">
      <c r="H657" s="101"/>
      <c r="L657" s="101"/>
      <c r="P657" s="129"/>
    </row>
    <row r="658" spans="8:16">
      <c r="H658" s="101"/>
      <c r="L658" s="101"/>
      <c r="P658" s="129"/>
    </row>
    <row r="659" spans="8:16">
      <c r="H659" s="101"/>
      <c r="L659" s="101"/>
      <c r="P659" s="129"/>
    </row>
    <row r="660" spans="8:16">
      <c r="H660" s="101"/>
      <c r="L660" s="101"/>
      <c r="P660" s="129"/>
    </row>
    <row r="661" spans="8:16">
      <c r="H661" s="101"/>
      <c r="L661" s="101"/>
      <c r="P661" s="129"/>
    </row>
    <row r="662" spans="8:16">
      <c r="H662" s="101"/>
      <c r="L662" s="101"/>
      <c r="P662" s="129"/>
    </row>
    <row r="663" spans="8:16">
      <c r="H663" s="101"/>
      <c r="L663" s="101"/>
      <c r="P663" s="129"/>
    </row>
    <row r="664" spans="8:16">
      <c r="H664" s="101"/>
      <c r="L664" s="101"/>
      <c r="P664" s="129"/>
    </row>
    <row r="665" spans="8:16">
      <c r="H665" s="101"/>
      <c r="L665" s="101"/>
      <c r="P665" s="129"/>
    </row>
    <row r="666" spans="8:16">
      <c r="H666" s="101"/>
      <c r="L666" s="101"/>
      <c r="P666" s="129"/>
    </row>
    <row r="667" spans="8:16">
      <c r="H667" s="101"/>
      <c r="L667" s="101"/>
      <c r="P667" s="129"/>
    </row>
    <row r="668" spans="8:16">
      <c r="H668" s="101"/>
      <c r="L668" s="101"/>
      <c r="P668" s="129"/>
    </row>
    <row r="669" spans="8:16">
      <c r="H669" s="101"/>
      <c r="L669" s="101"/>
      <c r="P669" s="129"/>
    </row>
    <row r="670" spans="8:16">
      <c r="H670" s="101"/>
      <c r="L670" s="101"/>
      <c r="P670" s="129"/>
    </row>
    <row r="671" spans="8:16">
      <c r="H671" s="101"/>
      <c r="L671" s="101"/>
      <c r="P671" s="129"/>
    </row>
    <row r="672" spans="8:16">
      <c r="H672" s="101"/>
      <c r="L672" s="101"/>
      <c r="P672" s="129"/>
    </row>
    <row r="673" spans="8:16">
      <c r="H673" s="101"/>
      <c r="L673" s="101"/>
      <c r="P673" s="129"/>
    </row>
    <row r="674" spans="8:16">
      <c r="H674" s="101"/>
      <c r="L674" s="101"/>
      <c r="P674" s="129"/>
    </row>
    <row r="675" spans="8:16">
      <c r="H675" s="101"/>
      <c r="L675" s="101"/>
      <c r="P675" s="129"/>
    </row>
    <row r="676" spans="8:16">
      <c r="H676" s="101"/>
      <c r="L676" s="101"/>
      <c r="P676" s="129"/>
    </row>
    <row r="677" spans="8:16">
      <c r="H677" s="101"/>
      <c r="L677" s="101"/>
      <c r="P677" s="129"/>
    </row>
    <row r="678" spans="8:16">
      <c r="H678" s="101"/>
      <c r="L678" s="101"/>
      <c r="P678" s="129"/>
    </row>
    <row r="679" spans="8:16">
      <c r="H679" s="101"/>
      <c r="L679" s="101"/>
      <c r="P679" s="129"/>
    </row>
    <row r="680" spans="8:16">
      <c r="H680" s="101"/>
      <c r="L680" s="101"/>
      <c r="P680" s="129"/>
    </row>
    <row r="681" spans="8:16">
      <c r="H681" s="101"/>
      <c r="L681" s="101"/>
      <c r="P681" s="129"/>
    </row>
    <row r="682" spans="8:16">
      <c r="H682" s="101"/>
      <c r="L682" s="101"/>
      <c r="P682" s="129"/>
    </row>
    <row r="683" spans="8:16">
      <c r="H683" s="101"/>
      <c r="L683" s="101"/>
      <c r="P683" s="129"/>
    </row>
    <row r="684" spans="8:16">
      <c r="H684" s="101"/>
      <c r="L684" s="101"/>
      <c r="P684" s="129"/>
    </row>
    <row r="685" spans="8:16">
      <c r="H685" s="101"/>
      <c r="L685" s="101"/>
      <c r="P685" s="129"/>
    </row>
    <row r="686" spans="8:16">
      <c r="H686" s="101"/>
      <c r="L686" s="101"/>
      <c r="P686" s="129"/>
    </row>
    <row r="687" spans="8:16">
      <c r="H687" s="101"/>
      <c r="L687" s="101"/>
      <c r="P687" s="129"/>
    </row>
    <row r="688" spans="8:16">
      <c r="H688" s="101"/>
      <c r="L688" s="101"/>
      <c r="P688" s="129"/>
    </row>
    <row r="689" spans="8:16">
      <c r="H689" s="101"/>
      <c r="L689" s="101"/>
      <c r="P689" s="129"/>
    </row>
    <row r="690" spans="8:16">
      <c r="H690" s="101"/>
      <c r="L690" s="101"/>
      <c r="P690" s="129"/>
    </row>
    <row r="691" spans="8:16">
      <c r="H691" s="101"/>
      <c r="L691" s="101"/>
      <c r="P691" s="129"/>
    </row>
    <row r="692" spans="8:16">
      <c r="H692" s="101"/>
      <c r="L692" s="101"/>
      <c r="P692" s="129"/>
    </row>
    <row r="693" spans="8:16">
      <c r="H693" s="101"/>
      <c r="L693" s="101"/>
      <c r="P693" s="129"/>
    </row>
    <row r="694" spans="8:16">
      <c r="H694" s="101"/>
      <c r="L694" s="101"/>
      <c r="P694" s="129"/>
    </row>
    <row r="695" spans="8:16">
      <c r="H695" s="101"/>
      <c r="L695" s="101"/>
      <c r="P695" s="129"/>
    </row>
    <row r="696" spans="8:16">
      <c r="H696" s="101"/>
      <c r="L696" s="101"/>
      <c r="P696" s="129"/>
    </row>
    <row r="697" spans="8:16">
      <c r="H697" s="101"/>
      <c r="L697" s="101"/>
      <c r="P697" s="129"/>
    </row>
    <row r="698" spans="8:16">
      <c r="H698" s="101"/>
      <c r="L698" s="101"/>
      <c r="P698" s="129"/>
    </row>
    <row r="699" spans="8:16">
      <c r="H699" s="101"/>
      <c r="L699" s="101"/>
      <c r="P699" s="129"/>
    </row>
    <row r="700" spans="8:16">
      <c r="H700" s="101"/>
      <c r="L700" s="101"/>
      <c r="P700" s="129"/>
    </row>
    <row r="701" spans="8:16">
      <c r="H701" s="101"/>
      <c r="L701" s="101"/>
      <c r="P701" s="129"/>
    </row>
    <row r="702" spans="8:16">
      <c r="H702" s="101"/>
      <c r="L702" s="101"/>
      <c r="P702" s="129"/>
    </row>
    <row r="703" spans="8:16">
      <c r="H703" s="101"/>
      <c r="L703" s="101"/>
      <c r="P703" s="129"/>
    </row>
    <row r="704" spans="8:16">
      <c r="H704" s="101"/>
      <c r="L704" s="101"/>
      <c r="P704" s="129"/>
    </row>
    <row r="705" spans="8:16">
      <c r="H705" s="101"/>
      <c r="L705" s="101"/>
      <c r="P705" s="129"/>
    </row>
    <row r="706" spans="8:16">
      <c r="H706" s="101"/>
      <c r="L706" s="101"/>
      <c r="P706" s="129"/>
    </row>
    <row r="707" spans="8:16">
      <c r="H707" s="101"/>
      <c r="L707" s="101"/>
      <c r="P707" s="129"/>
    </row>
    <row r="708" spans="8:16">
      <c r="H708" s="101"/>
      <c r="L708" s="101"/>
      <c r="P708" s="129"/>
    </row>
    <row r="709" spans="8:16">
      <c r="H709" s="101"/>
      <c r="L709" s="101"/>
      <c r="P709" s="129"/>
    </row>
    <row r="710" spans="8:16">
      <c r="H710" s="101"/>
      <c r="L710" s="101"/>
      <c r="P710" s="129"/>
    </row>
    <row r="711" spans="8:16">
      <c r="H711" s="101"/>
      <c r="L711" s="101"/>
      <c r="P711" s="129"/>
    </row>
    <row r="712" spans="8:16">
      <c r="H712" s="101"/>
      <c r="L712" s="101"/>
      <c r="P712" s="129"/>
    </row>
    <row r="713" spans="8:16">
      <c r="H713" s="101"/>
      <c r="L713" s="101"/>
      <c r="P713" s="129"/>
    </row>
    <row r="714" spans="8:16">
      <c r="H714" s="101"/>
      <c r="L714" s="101"/>
      <c r="P714" s="129"/>
    </row>
    <row r="715" spans="8:16">
      <c r="H715" s="101"/>
      <c r="L715" s="101"/>
      <c r="P715" s="129"/>
    </row>
    <row r="716" spans="8:16">
      <c r="H716" s="101"/>
      <c r="L716" s="101"/>
      <c r="P716" s="129"/>
    </row>
    <row r="717" spans="8:16">
      <c r="H717" s="101"/>
      <c r="L717" s="101"/>
      <c r="P717" s="129"/>
    </row>
    <row r="718" spans="8:16">
      <c r="H718" s="101"/>
      <c r="L718" s="101"/>
      <c r="P718" s="129"/>
    </row>
    <row r="719" spans="8:16">
      <c r="H719" s="101"/>
      <c r="L719" s="101"/>
      <c r="P719" s="129"/>
    </row>
    <row r="720" spans="8:16">
      <c r="H720" s="101"/>
      <c r="L720" s="101"/>
      <c r="P720" s="129"/>
    </row>
    <row r="721" spans="8:16">
      <c r="H721" s="101"/>
      <c r="L721" s="101"/>
      <c r="P721" s="129"/>
    </row>
    <row r="722" spans="8:16">
      <c r="H722" s="101"/>
      <c r="L722" s="101"/>
      <c r="P722" s="129"/>
    </row>
    <row r="723" spans="8:16">
      <c r="H723" s="101"/>
      <c r="L723" s="101"/>
      <c r="P723" s="129"/>
    </row>
    <row r="724" spans="8:16">
      <c r="H724" s="101"/>
      <c r="L724" s="101"/>
      <c r="P724" s="129"/>
    </row>
    <row r="725" spans="8:16">
      <c r="H725" s="101"/>
      <c r="L725" s="101"/>
      <c r="P725" s="129"/>
    </row>
    <row r="726" spans="8:16">
      <c r="H726" s="101"/>
      <c r="L726" s="101"/>
      <c r="P726" s="129"/>
    </row>
    <row r="727" spans="8:16">
      <c r="H727" s="101"/>
      <c r="L727" s="101"/>
      <c r="P727" s="129"/>
    </row>
    <row r="728" spans="8:16">
      <c r="H728" s="101"/>
      <c r="L728" s="101"/>
      <c r="P728" s="129"/>
    </row>
    <row r="729" spans="8:16">
      <c r="H729" s="101"/>
      <c r="L729" s="101"/>
      <c r="P729" s="129"/>
    </row>
    <row r="730" spans="8:16">
      <c r="H730" s="101"/>
      <c r="L730" s="101"/>
      <c r="P730" s="129"/>
    </row>
    <row r="731" spans="8:16">
      <c r="H731" s="101"/>
      <c r="L731" s="101"/>
      <c r="P731" s="129"/>
    </row>
    <row r="732" spans="8:16">
      <c r="H732" s="101"/>
      <c r="L732" s="101"/>
      <c r="P732" s="129"/>
    </row>
    <row r="733" spans="8:16">
      <c r="H733" s="101"/>
      <c r="L733" s="101"/>
      <c r="P733" s="129"/>
    </row>
    <row r="734" spans="8:16">
      <c r="H734" s="101"/>
      <c r="L734" s="101"/>
      <c r="P734" s="129"/>
    </row>
    <row r="735" spans="8:16">
      <c r="H735" s="101"/>
      <c r="L735" s="101"/>
      <c r="P735" s="129"/>
    </row>
    <row r="736" spans="8:16">
      <c r="H736" s="101"/>
      <c r="L736" s="101"/>
      <c r="P736" s="129"/>
    </row>
    <row r="737" spans="8:16">
      <c r="H737" s="101"/>
      <c r="L737" s="101"/>
      <c r="P737" s="129"/>
    </row>
    <row r="738" spans="8:16">
      <c r="H738" s="101"/>
      <c r="L738" s="101"/>
      <c r="P738" s="129"/>
    </row>
    <row r="739" spans="8:16">
      <c r="H739" s="101"/>
      <c r="L739" s="101"/>
      <c r="P739" s="129"/>
    </row>
    <row r="740" spans="8:16">
      <c r="H740" s="101"/>
      <c r="L740" s="101"/>
      <c r="P740" s="129"/>
    </row>
    <row r="741" spans="8:16">
      <c r="H741" s="101"/>
      <c r="L741" s="101"/>
      <c r="P741" s="129"/>
    </row>
    <row r="742" spans="8:16">
      <c r="H742" s="101"/>
      <c r="L742" s="101"/>
      <c r="P742" s="129"/>
    </row>
    <row r="743" spans="8:16">
      <c r="H743" s="101"/>
      <c r="L743" s="101"/>
      <c r="P743" s="129"/>
    </row>
    <row r="744" spans="8:16">
      <c r="H744" s="101"/>
      <c r="L744" s="101"/>
      <c r="P744" s="129"/>
    </row>
    <row r="745" spans="8:16">
      <c r="H745" s="101"/>
      <c r="L745" s="101"/>
      <c r="P745" s="129"/>
    </row>
    <row r="746" spans="8:16">
      <c r="H746" s="101"/>
      <c r="L746" s="101"/>
      <c r="P746" s="129"/>
    </row>
    <row r="747" spans="8:16">
      <c r="H747" s="101"/>
      <c r="L747" s="101"/>
      <c r="P747" s="129"/>
    </row>
    <row r="748" spans="8:16">
      <c r="H748" s="101"/>
      <c r="L748" s="101"/>
      <c r="P748" s="129"/>
    </row>
    <row r="749" spans="8:16">
      <c r="H749" s="101"/>
      <c r="L749" s="101"/>
      <c r="P749" s="129"/>
    </row>
    <row r="750" spans="8:16">
      <c r="H750" s="101"/>
      <c r="L750" s="101"/>
      <c r="P750" s="129"/>
    </row>
    <row r="751" spans="8:16">
      <c r="H751" s="101"/>
      <c r="L751" s="101"/>
      <c r="P751" s="129"/>
    </row>
    <row r="752" spans="8:16">
      <c r="H752" s="101"/>
      <c r="L752" s="101"/>
      <c r="P752" s="129"/>
    </row>
    <row r="753" spans="8:16">
      <c r="H753" s="101"/>
      <c r="L753" s="101"/>
      <c r="P753" s="129"/>
    </row>
    <row r="754" spans="8:16">
      <c r="H754" s="101"/>
      <c r="L754" s="101"/>
      <c r="P754" s="129"/>
    </row>
    <row r="755" spans="8:16">
      <c r="H755" s="101"/>
      <c r="L755" s="101"/>
      <c r="P755" s="129"/>
    </row>
    <row r="756" spans="8:16">
      <c r="H756" s="101"/>
      <c r="L756" s="101"/>
      <c r="P756" s="129"/>
    </row>
    <row r="757" spans="8:16">
      <c r="H757" s="101"/>
      <c r="L757" s="101"/>
      <c r="P757" s="129"/>
    </row>
    <row r="758" spans="8:16">
      <c r="H758" s="101"/>
      <c r="L758" s="101"/>
      <c r="P758" s="129"/>
    </row>
    <row r="759" spans="8:16">
      <c r="H759" s="101"/>
      <c r="L759" s="101"/>
      <c r="P759" s="129"/>
    </row>
    <row r="760" spans="8:16">
      <c r="H760" s="101"/>
      <c r="L760" s="101"/>
      <c r="P760" s="129"/>
    </row>
    <row r="761" spans="8:16">
      <c r="H761" s="101"/>
      <c r="L761" s="101"/>
      <c r="P761" s="129"/>
    </row>
    <row r="762" spans="8:16">
      <c r="H762" s="101"/>
      <c r="L762" s="101"/>
      <c r="P762" s="129"/>
    </row>
    <row r="763" spans="8:16">
      <c r="H763" s="101"/>
      <c r="L763" s="101"/>
      <c r="P763" s="129"/>
    </row>
    <row r="764" spans="8:16">
      <c r="H764" s="101"/>
      <c r="L764" s="101"/>
      <c r="P764" s="129"/>
    </row>
    <row r="765" spans="8:16">
      <c r="H765" s="101"/>
      <c r="L765" s="101"/>
      <c r="P765" s="129"/>
    </row>
    <row r="766" spans="8:16">
      <c r="H766" s="101"/>
      <c r="L766" s="101"/>
      <c r="P766" s="129"/>
    </row>
    <row r="767" spans="8:16">
      <c r="H767" s="101"/>
      <c r="L767" s="101"/>
      <c r="P767" s="129"/>
    </row>
    <row r="768" spans="8:16">
      <c r="H768" s="101"/>
      <c r="L768" s="101"/>
      <c r="P768" s="129"/>
    </row>
    <row r="769" spans="8:16">
      <c r="H769" s="101"/>
      <c r="L769" s="101"/>
      <c r="P769" s="129"/>
    </row>
    <row r="770" spans="8:16">
      <c r="H770" s="101"/>
      <c r="L770" s="101"/>
      <c r="P770" s="129"/>
    </row>
    <row r="771" spans="8:16">
      <c r="H771" s="101"/>
      <c r="L771" s="101"/>
      <c r="P771" s="129"/>
    </row>
    <row r="772" spans="8:16">
      <c r="H772" s="101"/>
      <c r="L772" s="101"/>
      <c r="P772" s="129"/>
    </row>
    <row r="773" spans="8:16">
      <c r="H773" s="101"/>
      <c r="L773" s="101"/>
      <c r="P773" s="129"/>
    </row>
    <row r="774" spans="8:16">
      <c r="H774" s="101"/>
      <c r="L774" s="101"/>
      <c r="P774" s="129"/>
    </row>
    <row r="775" spans="8:16">
      <c r="H775" s="101"/>
      <c r="L775" s="101"/>
      <c r="P775" s="129"/>
    </row>
    <row r="776" spans="8:16">
      <c r="H776" s="101"/>
      <c r="L776" s="101"/>
      <c r="P776" s="129"/>
    </row>
    <row r="777" spans="8:16">
      <c r="H777" s="101"/>
      <c r="L777" s="101"/>
      <c r="P777" s="129"/>
    </row>
    <row r="778" spans="8:16">
      <c r="H778" s="101"/>
      <c r="L778" s="101"/>
      <c r="P778" s="129"/>
    </row>
    <row r="779" spans="8:16">
      <c r="H779" s="101"/>
      <c r="L779" s="101"/>
      <c r="P779" s="129"/>
    </row>
    <row r="780" spans="8:16">
      <c r="H780" s="101"/>
      <c r="L780" s="101"/>
      <c r="P780" s="129"/>
    </row>
    <row r="781" spans="8:16">
      <c r="H781" s="101"/>
      <c r="L781" s="101"/>
      <c r="P781" s="129"/>
    </row>
    <row r="782" spans="8:16">
      <c r="H782" s="101"/>
      <c r="L782" s="101"/>
      <c r="P782" s="129"/>
    </row>
    <row r="783" spans="8:16">
      <c r="H783" s="101"/>
      <c r="L783" s="101"/>
      <c r="P783" s="129"/>
    </row>
    <row r="784" spans="8:16">
      <c r="H784" s="101"/>
      <c r="L784" s="101"/>
      <c r="P784" s="129"/>
    </row>
    <row r="785" spans="8:16">
      <c r="H785" s="101"/>
      <c r="L785" s="101"/>
      <c r="P785" s="129"/>
    </row>
    <row r="786" spans="8:16">
      <c r="H786" s="101"/>
      <c r="L786" s="101"/>
      <c r="P786" s="129"/>
    </row>
    <row r="787" spans="8:16">
      <c r="H787" s="101"/>
      <c r="L787" s="101"/>
      <c r="P787" s="129"/>
    </row>
    <row r="788" spans="8:16">
      <c r="H788" s="101"/>
      <c r="L788" s="101"/>
      <c r="P788" s="129"/>
    </row>
    <row r="789" spans="8:16">
      <c r="H789" s="101"/>
      <c r="L789" s="101"/>
      <c r="P789" s="129"/>
    </row>
    <row r="790" spans="8:16">
      <c r="H790" s="101"/>
      <c r="L790" s="101"/>
      <c r="P790" s="129"/>
    </row>
    <row r="791" spans="8:16">
      <c r="H791" s="101"/>
      <c r="L791" s="101"/>
      <c r="P791" s="129"/>
    </row>
    <row r="792" spans="8:16">
      <c r="H792" s="101"/>
      <c r="L792" s="101"/>
      <c r="P792" s="129"/>
    </row>
    <row r="793" spans="8:16">
      <c r="H793" s="101"/>
      <c r="L793" s="101"/>
      <c r="P793" s="129"/>
    </row>
    <row r="794" spans="8:16">
      <c r="H794" s="101"/>
      <c r="L794" s="101"/>
      <c r="P794" s="129"/>
    </row>
    <row r="795" spans="8:16">
      <c r="H795" s="101"/>
      <c r="L795" s="101"/>
      <c r="P795" s="129"/>
    </row>
    <row r="796" spans="8:16">
      <c r="H796" s="101"/>
      <c r="L796" s="101"/>
      <c r="P796" s="129"/>
    </row>
    <row r="797" spans="8:16">
      <c r="H797" s="101"/>
      <c r="L797" s="101"/>
      <c r="P797" s="129"/>
    </row>
    <row r="798" spans="8:16">
      <c r="H798" s="101"/>
      <c r="L798" s="101"/>
      <c r="P798" s="129"/>
    </row>
    <row r="799" spans="8:16">
      <c r="H799" s="101"/>
      <c r="L799" s="101"/>
      <c r="P799" s="129"/>
    </row>
    <row r="800" spans="8:16">
      <c r="H800" s="101"/>
      <c r="L800" s="101"/>
      <c r="P800" s="129"/>
    </row>
    <row r="801" spans="8:16">
      <c r="H801" s="101"/>
      <c r="L801" s="101"/>
      <c r="P801" s="129"/>
    </row>
    <row r="802" spans="8:16">
      <c r="H802" s="101"/>
      <c r="L802" s="101"/>
      <c r="P802" s="129"/>
    </row>
    <row r="803" spans="8:16">
      <c r="H803" s="101"/>
      <c r="L803" s="101"/>
      <c r="P803" s="129"/>
    </row>
    <row r="804" spans="8:16">
      <c r="H804" s="101"/>
      <c r="L804" s="101"/>
      <c r="P804" s="129"/>
    </row>
    <row r="805" spans="8:16">
      <c r="H805" s="101"/>
      <c r="L805" s="101"/>
      <c r="P805" s="129"/>
    </row>
    <row r="806" spans="8:16">
      <c r="H806" s="101"/>
      <c r="L806" s="101"/>
      <c r="P806" s="129"/>
    </row>
    <row r="807" spans="8:16">
      <c r="H807" s="101"/>
      <c r="L807" s="101"/>
      <c r="P807" s="129"/>
    </row>
    <row r="808" spans="8:16">
      <c r="H808" s="101"/>
      <c r="L808" s="101"/>
      <c r="P808" s="129"/>
    </row>
    <row r="809" spans="8:16">
      <c r="H809" s="101"/>
      <c r="L809" s="101"/>
      <c r="P809" s="129"/>
    </row>
    <row r="810" spans="8:16">
      <c r="H810" s="101"/>
      <c r="L810" s="101"/>
      <c r="P810" s="129"/>
    </row>
    <row r="811" spans="8:16">
      <c r="H811" s="101"/>
      <c r="L811" s="101"/>
      <c r="P811" s="129"/>
    </row>
    <row r="812" spans="8:16">
      <c r="H812" s="101"/>
      <c r="L812" s="101"/>
      <c r="P812" s="129"/>
    </row>
    <row r="813" spans="8:16">
      <c r="H813" s="101"/>
      <c r="L813" s="101"/>
      <c r="P813" s="129"/>
    </row>
    <row r="814" spans="8:16">
      <c r="H814" s="101"/>
      <c r="L814" s="101"/>
      <c r="P814" s="129"/>
    </row>
    <row r="815" spans="8:16">
      <c r="H815" s="101"/>
      <c r="L815" s="101"/>
      <c r="P815" s="129"/>
    </row>
    <row r="816" spans="8:16">
      <c r="H816" s="101"/>
      <c r="L816" s="101"/>
      <c r="P816" s="129"/>
    </row>
    <row r="817" spans="8:16">
      <c r="H817" s="101"/>
      <c r="L817" s="101"/>
      <c r="P817" s="129"/>
    </row>
    <row r="818" spans="8:16">
      <c r="H818" s="101"/>
      <c r="L818" s="101"/>
      <c r="P818" s="129"/>
    </row>
    <row r="819" spans="8:16">
      <c r="H819" s="101"/>
      <c r="L819" s="101"/>
      <c r="P819" s="129"/>
    </row>
    <row r="820" spans="8:16">
      <c r="H820" s="101"/>
      <c r="L820" s="101"/>
      <c r="P820" s="129"/>
    </row>
    <row r="821" spans="8:16">
      <c r="H821" s="101"/>
      <c r="L821" s="101"/>
      <c r="P821" s="129"/>
    </row>
    <row r="822" spans="8:16">
      <c r="H822" s="101"/>
      <c r="L822" s="101"/>
      <c r="P822" s="129"/>
    </row>
    <row r="823" spans="8:16">
      <c r="H823" s="101"/>
      <c r="L823" s="101"/>
      <c r="P823" s="129"/>
    </row>
    <row r="824" spans="8:16">
      <c r="H824" s="101"/>
      <c r="L824" s="101"/>
      <c r="P824" s="129"/>
    </row>
    <row r="825" spans="8:16">
      <c r="H825" s="101"/>
      <c r="L825" s="101"/>
      <c r="P825" s="129"/>
    </row>
    <row r="826" spans="8:16">
      <c r="H826" s="101"/>
      <c r="L826" s="101"/>
      <c r="P826" s="129"/>
    </row>
    <row r="827" spans="8:16">
      <c r="H827" s="101"/>
      <c r="L827" s="101"/>
      <c r="P827" s="129"/>
    </row>
    <row r="828" spans="8:16">
      <c r="H828" s="101"/>
      <c r="L828" s="101"/>
      <c r="P828" s="129"/>
    </row>
    <row r="829" spans="8:16">
      <c r="H829" s="101"/>
      <c r="L829" s="101"/>
      <c r="P829" s="129"/>
    </row>
    <row r="830" spans="8:16">
      <c r="H830" s="101"/>
      <c r="L830" s="101"/>
      <c r="P830" s="129"/>
    </row>
    <row r="831" spans="8:16">
      <c r="H831" s="101"/>
      <c r="L831" s="101"/>
      <c r="P831" s="129"/>
    </row>
    <row r="832" spans="8:16">
      <c r="H832" s="101"/>
      <c r="L832" s="101"/>
      <c r="P832" s="129"/>
    </row>
    <row r="833" spans="8:16">
      <c r="H833" s="101"/>
      <c r="L833" s="101"/>
      <c r="P833" s="129"/>
    </row>
    <row r="834" spans="8:16">
      <c r="H834" s="101"/>
      <c r="L834" s="101"/>
      <c r="P834" s="129"/>
    </row>
    <row r="835" spans="8:16">
      <c r="H835" s="101"/>
      <c r="L835" s="101"/>
      <c r="P835" s="129"/>
    </row>
    <row r="836" spans="8:16">
      <c r="H836" s="101"/>
      <c r="L836" s="101"/>
      <c r="P836" s="129"/>
    </row>
    <row r="837" spans="8:16">
      <c r="H837" s="101"/>
      <c r="L837" s="101"/>
      <c r="P837" s="129"/>
    </row>
    <row r="838" spans="8:16">
      <c r="H838" s="101"/>
      <c r="L838" s="101"/>
      <c r="P838" s="129"/>
    </row>
    <row r="839" spans="8:16">
      <c r="H839" s="101"/>
      <c r="L839" s="101"/>
      <c r="P839" s="129"/>
    </row>
    <row r="840" spans="8:16">
      <c r="H840" s="101"/>
      <c r="L840" s="101"/>
      <c r="P840" s="129"/>
    </row>
    <row r="841" spans="8:16">
      <c r="H841" s="101"/>
      <c r="L841" s="101"/>
      <c r="P841" s="129"/>
    </row>
    <row r="842" spans="8:16">
      <c r="H842" s="101"/>
      <c r="L842" s="101"/>
      <c r="P842" s="129"/>
    </row>
    <row r="843" spans="8:16">
      <c r="H843" s="101"/>
      <c r="L843" s="101"/>
      <c r="P843" s="129"/>
    </row>
    <row r="844" spans="8:16">
      <c r="H844" s="101"/>
      <c r="L844" s="101"/>
      <c r="P844" s="129"/>
    </row>
    <row r="845" spans="8:16">
      <c r="H845" s="101"/>
      <c r="L845" s="101"/>
      <c r="P845" s="129"/>
    </row>
    <row r="846" spans="8:16">
      <c r="H846" s="101"/>
      <c r="L846" s="101"/>
      <c r="P846" s="129"/>
    </row>
    <row r="847" spans="8:16">
      <c r="H847" s="101"/>
      <c r="L847" s="101"/>
      <c r="P847" s="129"/>
    </row>
    <row r="848" spans="8:16">
      <c r="H848" s="101"/>
      <c r="L848" s="101"/>
      <c r="P848" s="129"/>
    </row>
    <row r="849" spans="8:16">
      <c r="H849" s="101"/>
      <c r="L849" s="101"/>
      <c r="P849" s="129"/>
    </row>
    <row r="850" spans="8:16">
      <c r="H850" s="101"/>
      <c r="L850" s="101"/>
      <c r="P850" s="129"/>
    </row>
    <row r="851" spans="8:16">
      <c r="H851" s="101"/>
      <c r="L851" s="101"/>
      <c r="P851" s="129"/>
    </row>
    <row r="852" spans="8:16">
      <c r="H852" s="101"/>
      <c r="L852" s="101"/>
      <c r="P852" s="129"/>
    </row>
    <row r="853" spans="8:16">
      <c r="H853" s="101"/>
      <c r="L853" s="101"/>
      <c r="P853" s="129"/>
    </row>
    <row r="854" spans="8:16">
      <c r="H854" s="101"/>
      <c r="L854" s="101"/>
      <c r="P854" s="129"/>
    </row>
    <row r="855" spans="8:16">
      <c r="H855" s="101"/>
      <c r="L855" s="101"/>
      <c r="P855" s="129"/>
    </row>
    <row r="856" spans="8:16">
      <c r="H856" s="101"/>
      <c r="L856" s="101"/>
      <c r="P856" s="129"/>
    </row>
    <row r="857" spans="8:16">
      <c r="H857" s="101"/>
      <c r="L857" s="101"/>
      <c r="P857" s="129"/>
    </row>
    <row r="858" spans="8:16">
      <c r="H858" s="101"/>
      <c r="L858" s="101"/>
      <c r="P858" s="129"/>
    </row>
    <row r="859" spans="8:16">
      <c r="H859" s="101"/>
      <c r="L859" s="101"/>
      <c r="P859" s="129"/>
    </row>
    <row r="860" spans="8:16">
      <c r="H860" s="101"/>
      <c r="L860" s="101"/>
      <c r="P860" s="129"/>
    </row>
    <row r="861" spans="8:16">
      <c r="H861" s="101"/>
      <c r="L861" s="101"/>
      <c r="P861" s="129"/>
    </row>
    <row r="862" spans="8:16">
      <c r="H862" s="101"/>
      <c r="L862" s="101"/>
      <c r="P862" s="129"/>
    </row>
    <row r="863" spans="8:16">
      <c r="H863" s="101"/>
      <c r="L863" s="101"/>
      <c r="P863" s="129"/>
    </row>
    <row r="864" spans="8:16">
      <c r="H864" s="101"/>
      <c r="L864" s="101"/>
      <c r="P864" s="129"/>
    </row>
    <row r="865" spans="8:16">
      <c r="H865" s="101"/>
      <c r="L865" s="101"/>
      <c r="P865" s="129"/>
    </row>
    <row r="866" spans="8:16">
      <c r="H866" s="101"/>
      <c r="L866" s="101"/>
      <c r="P866" s="129"/>
    </row>
    <row r="867" spans="8:16">
      <c r="H867" s="101"/>
      <c r="L867" s="101"/>
      <c r="P867" s="129"/>
    </row>
    <row r="868" spans="8:16">
      <c r="H868" s="101"/>
      <c r="L868" s="101"/>
      <c r="P868" s="129"/>
    </row>
    <row r="869" spans="8:16">
      <c r="H869" s="101"/>
      <c r="L869" s="101"/>
      <c r="P869" s="129"/>
    </row>
    <row r="870" spans="8:16">
      <c r="H870" s="101"/>
      <c r="L870" s="101"/>
      <c r="P870" s="129"/>
    </row>
    <row r="871" spans="8:16">
      <c r="H871" s="101"/>
      <c r="L871" s="101"/>
      <c r="P871" s="129"/>
    </row>
    <row r="872" spans="8:16">
      <c r="H872" s="101"/>
      <c r="L872" s="101"/>
      <c r="P872" s="129"/>
    </row>
    <row r="873" spans="8:16">
      <c r="H873" s="101"/>
      <c r="L873" s="101"/>
      <c r="P873" s="129"/>
    </row>
    <row r="874" spans="8:16">
      <c r="H874" s="101"/>
      <c r="L874" s="101"/>
      <c r="P874" s="129"/>
    </row>
    <row r="875" spans="8:16">
      <c r="H875" s="101"/>
      <c r="L875" s="101"/>
      <c r="P875" s="129"/>
    </row>
    <row r="876" spans="8:16">
      <c r="H876" s="101"/>
      <c r="L876" s="101"/>
      <c r="P876" s="129"/>
    </row>
    <row r="877" spans="8:16">
      <c r="H877" s="101"/>
      <c r="L877" s="101"/>
      <c r="P877" s="129"/>
    </row>
    <row r="878" spans="8:16">
      <c r="H878" s="101"/>
      <c r="L878" s="101"/>
      <c r="P878" s="129"/>
    </row>
    <row r="879" spans="8:16">
      <c r="H879" s="101"/>
      <c r="L879" s="101"/>
      <c r="P879" s="129"/>
    </row>
    <row r="880" spans="8:16">
      <c r="H880" s="101"/>
      <c r="L880" s="101"/>
      <c r="P880" s="129"/>
    </row>
    <row r="881" spans="8:16">
      <c r="H881" s="101"/>
      <c r="L881" s="101"/>
      <c r="P881" s="129"/>
    </row>
    <row r="882" spans="8:16">
      <c r="H882" s="101"/>
      <c r="L882" s="101"/>
      <c r="P882" s="129"/>
    </row>
    <row r="883" spans="8:16">
      <c r="H883" s="101"/>
      <c r="L883" s="101"/>
      <c r="P883" s="129"/>
    </row>
    <row r="884" spans="8:16">
      <c r="H884" s="101"/>
      <c r="L884" s="101"/>
      <c r="P884" s="129"/>
    </row>
    <row r="885" spans="8:16">
      <c r="H885" s="101"/>
      <c r="L885" s="101"/>
      <c r="P885" s="129"/>
    </row>
    <row r="886" spans="8:16">
      <c r="H886" s="101"/>
      <c r="L886" s="101"/>
      <c r="P886" s="129"/>
    </row>
    <row r="887" spans="8:16">
      <c r="H887" s="101"/>
      <c r="L887" s="101"/>
      <c r="P887" s="129"/>
    </row>
    <row r="888" spans="8:16">
      <c r="H888" s="101"/>
      <c r="L888" s="101"/>
      <c r="P888" s="129"/>
    </row>
    <row r="889" spans="8:16">
      <c r="H889" s="101"/>
      <c r="L889" s="101"/>
      <c r="P889" s="129"/>
    </row>
    <row r="890" spans="8:16">
      <c r="H890" s="101"/>
      <c r="L890" s="101"/>
      <c r="P890" s="129"/>
    </row>
    <row r="891" spans="8:16">
      <c r="H891" s="101"/>
      <c r="L891" s="101"/>
      <c r="P891" s="129"/>
    </row>
    <row r="892" spans="8:16">
      <c r="H892" s="101"/>
      <c r="L892" s="101"/>
      <c r="P892" s="129"/>
    </row>
    <row r="893" spans="8:16">
      <c r="H893" s="101"/>
      <c r="L893" s="101"/>
      <c r="P893" s="129"/>
    </row>
    <row r="894" spans="8:16">
      <c r="H894" s="101"/>
      <c r="L894" s="101"/>
      <c r="P894" s="129"/>
    </row>
    <row r="895" spans="8:16">
      <c r="H895" s="101"/>
      <c r="L895" s="101"/>
      <c r="P895" s="129"/>
    </row>
    <row r="896" spans="8:16">
      <c r="H896" s="101"/>
      <c r="L896" s="101"/>
      <c r="P896" s="129"/>
    </row>
    <row r="897" spans="8:16">
      <c r="H897" s="101"/>
      <c r="L897" s="101"/>
      <c r="P897" s="129"/>
    </row>
    <row r="898" spans="8:16">
      <c r="H898" s="101"/>
      <c r="L898" s="101"/>
      <c r="P898" s="129"/>
    </row>
    <row r="899" spans="8:16">
      <c r="H899" s="101"/>
      <c r="L899" s="101"/>
      <c r="P899" s="129"/>
    </row>
    <row r="900" spans="8:16">
      <c r="H900" s="101"/>
      <c r="L900" s="101"/>
      <c r="P900" s="129"/>
    </row>
    <row r="901" spans="8:16">
      <c r="H901" s="101"/>
      <c r="L901" s="101"/>
      <c r="P901" s="129"/>
    </row>
    <row r="902" spans="8:16">
      <c r="H902" s="101"/>
      <c r="L902" s="101"/>
      <c r="P902" s="129"/>
    </row>
    <row r="903" spans="8:16">
      <c r="H903" s="101"/>
      <c r="L903" s="101"/>
      <c r="P903" s="129"/>
    </row>
    <row r="904" spans="8:16">
      <c r="H904" s="101"/>
      <c r="L904" s="101"/>
      <c r="P904" s="129"/>
    </row>
    <row r="905" spans="8:16">
      <c r="H905" s="101"/>
      <c r="L905" s="101"/>
      <c r="P905" s="129"/>
    </row>
    <row r="906" spans="8:16">
      <c r="H906" s="101"/>
      <c r="L906" s="101"/>
      <c r="P906" s="129"/>
    </row>
    <row r="907" spans="8:16">
      <c r="H907" s="101"/>
      <c r="L907" s="101"/>
      <c r="P907" s="129"/>
    </row>
    <row r="908" spans="8:16">
      <c r="H908" s="101"/>
      <c r="L908" s="101"/>
      <c r="P908" s="129"/>
    </row>
    <row r="909" spans="8:16">
      <c r="H909" s="101"/>
      <c r="L909" s="101"/>
      <c r="P909" s="129"/>
    </row>
    <row r="910" spans="8:16">
      <c r="H910" s="101"/>
      <c r="L910" s="101"/>
      <c r="P910" s="129"/>
    </row>
    <row r="911" spans="8:16">
      <c r="H911" s="101"/>
      <c r="L911" s="101"/>
      <c r="P911" s="129"/>
    </row>
    <row r="912" spans="8:16">
      <c r="H912" s="101"/>
      <c r="L912" s="101"/>
      <c r="P912" s="129"/>
    </row>
    <row r="913" spans="8:16">
      <c r="H913" s="101"/>
      <c r="L913" s="101"/>
      <c r="P913" s="129"/>
    </row>
    <row r="914" spans="8:16">
      <c r="H914" s="101"/>
      <c r="L914" s="101"/>
      <c r="P914" s="129"/>
    </row>
    <row r="915" spans="8:16">
      <c r="H915" s="101"/>
      <c r="L915" s="101"/>
      <c r="P915" s="129"/>
    </row>
    <row r="916" spans="8:16">
      <c r="H916" s="101"/>
      <c r="L916" s="101"/>
      <c r="P916" s="129"/>
    </row>
    <row r="917" spans="8:16">
      <c r="H917" s="101"/>
      <c r="L917" s="101"/>
      <c r="P917" s="129"/>
    </row>
    <row r="918" spans="8:16">
      <c r="H918" s="101"/>
      <c r="L918" s="101"/>
      <c r="P918" s="129"/>
    </row>
    <row r="919" spans="8:16">
      <c r="H919" s="101"/>
      <c r="L919" s="101"/>
      <c r="P919" s="129"/>
    </row>
    <row r="920" spans="8:16">
      <c r="H920" s="101"/>
      <c r="L920" s="101"/>
      <c r="P920" s="129"/>
    </row>
    <row r="921" spans="8:16">
      <c r="H921" s="101"/>
      <c r="L921" s="101"/>
      <c r="P921" s="129"/>
    </row>
    <row r="922" spans="8:16">
      <c r="H922" s="101"/>
      <c r="L922" s="101"/>
      <c r="P922" s="129"/>
    </row>
    <row r="923" spans="8:16">
      <c r="H923" s="101"/>
      <c r="L923" s="101"/>
      <c r="P923" s="129"/>
    </row>
    <row r="924" spans="8:16">
      <c r="H924" s="101"/>
      <c r="L924" s="101"/>
      <c r="P924" s="129"/>
    </row>
    <row r="925" spans="8:16">
      <c r="H925" s="101"/>
      <c r="L925" s="101"/>
      <c r="P925" s="129"/>
    </row>
    <row r="926" spans="8:16">
      <c r="H926" s="101"/>
      <c r="L926" s="101"/>
      <c r="P926" s="129"/>
    </row>
    <row r="927" spans="8:16">
      <c r="H927" s="101"/>
      <c r="L927" s="101"/>
      <c r="P927" s="129"/>
    </row>
    <row r="928" spans="8:16">
      <c r="H928" s="101"/>
      <c r="L928" s="101"/>
      <c r="P928" s="129"/>
    </row>
    <row r="929" spans="8:16">
      <c r="H929" s="101"/>
      <c r="L929" s="101"/>
      <c r="P929" s="129"/>
    </row>
    <row r="930" spans="8:16">
      <c r="H930" s="101"/>
      <c r="L930" s="101"/>
      <c r="P930" s="129"/>
    </row>
    <row r="931" spans="8:16">
      <c r="H931" s="101"/>
      <c r="L931" s="101"/>
      <c r="P931" s="129"/>
    </row>
    <row r="932" spans="8:16">
      <c r="H932" s="101"/>
      <c r="L932" s="101"/>
      <c r="P932" s="129"/>
    </row>
    <row r="933" spans="8:16">
      <c r="H933" s="101"/>
      <c r="L933" s="101"/>
      <c r="P933" s="129"/>
    </row>
    <row r="934" spans="8:16">
      <c r="H934" s="101"/>
      <c r="L934" s="101"/>
      <c r="P934" s="129"/>
    </row>
    <row r="935" spans="8:16">
      <c r="H935" s="101"/>
      <c r="L935" s="101"/>
      <c r="P935" s="129"/>
    </row>
    <row r="936" spans="8:16">
      <c r="H936" s="101"/>
      <c r="L936" s="101"/>
      <c r="P936" s="129"/>
    </row>
    <row r="937" spans="8:16">
      <c r="H937" s="101"/>
      <c r="L937" s="101"/>
      <c r="P937" s="129"/>
    </row>
    <row r="938" spans="8:16">
      <c r="H938" s="101"/>
      <c r="L938" s="101"/>
      <c r="P938" s="129"/>
    </row>
    <row r="939" spans="8:16">
      <c r="H939" s="101"/>
      <c r="L939" s="101"/>
      <c r="P939" s="129"/>
    </row>
    <row r="940" spans="8:16">
      <c r="H940" s="101"/>
      <c r="L940" s="101"/>
      <c r="P940" s="129"/>
    </row>
    <row r="941" spans="8:16">
      <c r="H941" s="101"/>
      <c r="L941" s="101"/>
      <c r="P941" s="129"/>
    </row>
    <row r="942" spans="8:16">
      <c r="H942" s="101"/>
      <c r="L942" s="101"/>
      <c r="P942" s="129"/>
    </row>
    <row r="943" spans="8:16">
      <c r="H943" s="101"/>
      <c r="L943" s="101"/>
      <c r="P943" s="129"/>
    </row>
    <row r="944" spans="8:16">
      <c r="H944" s="101"/>
      <c r="L944" s="101"/>
      <c r="P944" s="129"/>
    </row>
    <row r="945" spans="8:16">
      <c r="H945" s="101"/>
      <c r="L945" s="101"/>
      <c r="P945" s="129"/>
    </row>
    <row r="946" spans="8:16">
      <c r="H946" s="101"/>
      <c r="L946" s="101"/>
      <c r="P946" s="129"/>
    </row>
    <row r="947" spans="8:16">
      <c r="H947" s="101"/>
      <c r="L947" s="101"/>
      <c r="P947" s="129"/>
    </row>
    <row r="948" spans="8:16">
      <c r="H948" s="101"/>
      <c r="L948" s="101"/>
      <c r="P948" s="129"/>
    </row>
    <row r="949" spans="8:16">
      <c r="H949" s="101"/>
      <c r="L949" s="101"/>
      <c r="P949" s="129"/>
    </row>
    <row r="950" spans="8:16">
      <c r="H950" s="101"/>
      <c r="L950" s="101"/>
      <c r="P950" s="129"/>
    </row>
    <row r="951" spans="8:16">
      <c r="H951" s="101"/>
      <c r="L951" s="101"/>
      <c r="P951" s="129"/>
    </row>
    <row r="952" spans="8:16">
      <c r="H952" s="101"/>
      <c r="L952" s="101"/>
      <c r="P952" s="129"/>
    </row>
    <row r="953" spans="8:16">
      <c r="H953" s="101"/>
      <c r="L953" s="101"/>
      <c r="P953" s="129"/>
    </row>
    <row r="954" spans="8:16">
      <c r="H954" s="101"/>
      <c r="L954" s="101"/>
      <c r="P954" s="129"/>
    </row>
    <row r="955" spans="8:16">
      <c r="H955" s="101"/>
      <c r="L955" s="101"/>
      <c r="P955" s="129"/>
    </row>
    <row r="956" spans="8:16">
      <c r="H956" s="101"/>
      <c r="L956" s="101"/>
      <c r="P956" s="129"/>
    </row>
    <row r="957" spans="8:16">
      <c r="H957" s="101"/>
      <c r="L957" s="101"/>
      <c r="P957" s="129"/>
    </row>
    <row r="958" spans="8:16">
      <c r="H958" s="101"/>
      <c r="L958" s="101"/>
      <c r="P958" s="129"/>
    </row>
    <row r="959" spans="8:16">
      <c r="H959" s="101"/>
      <c r="L959" s="101"/>
      <c r="P959" s="129"/>
    </row>
    <row r="960" spans="8:16">
      <c r="H960" s="101"/>
      <c r="L960" s="101"/>
      <c r="P960" s="129"/>
    </row>
    <row r="961" spans="8:16">
      <c r="H961" s="101"/>
      <c r="L961" s="101"/>
      <c r="P961" s="129"/>
    </row>
    <row r="962" spans="8:16">
      <c r="H962" s="101"/>
      <c r="L962" s="101"/>
      <c r="P962" s="129"/>
    </row>
    <row r="963" spans="8:16">
      <c r="H963" s="101"/>
      <c r="L963" s="101"/>
      <c r="P963" s="129"/>
    </row>
    <row r="964" spans="8:16">
      <c r="H964" s="101"/>
      <c r="L964" s="101"/>
      <c r="P964" s="129"/>
    </row>
    <row r="965" spans="8:16">
      <c r="H965" s="101"/>
      <c r="L965" s="101"/>
      <c r="P965" s="129"/>
    </row>
    <row r="966" spans="8:16">
      <c r="H966" s="101"/>
      <c r="L966" s="101"/>
      <c r="P966" s="129"/>
    </row>
    <row r="967" spans="8:16">
      <c r="H967" s="101"/>
      <c r="L967" s="101"/>
      <c r="P967" s="129"/>
    </row>
    <row r="968" spans="8:16">
      <c r="H968" s="101"/>
      <c r="L968" s="101"/>
      <c r="P968" s="129"/>
    </row>
    <row r="969" spans="8:16">
      <c r="H969" s="101"/>
      <c r="L969" s="101"/>
      <c r="P969" s="129"/>
    </row>
    <row r="970" spans="8:16">
      <c r="H970" s="101"/>
      <c r="L970" s="101"/>
      <c r="P970" s="129"/>
    </row>
    <row r="971" spans="8:16">
      <c r="H971" s="101"/>
      <c r="L971" s="101"/>
      <c r="P971" s="129"/>
    </row>
    <row r="972" spans="8:16">
      <c r="H972" s="101"/>
      <c r="L972" s="101"/>
      <c r="P972" s="129"/>
    </row>
    <row r="973" spans="8:16">
      <c r="H973" s="101"/>
      <c r="L973" s="101"/>
      <c r="P973" s="129"/>
    </row>
    <row r="974" spans="8:16">
      <c r="H974" s="101"/>
      <c r="L974" s="101"/>
      <c r="P974" s="129"/>
    </row>
    <row r="975" spans="8:16">
      <c r="H975" s="101"/>
      <c r="L975" s="101"/>
      <c r="P975" s="129"/>
    </row>
    <row r="976" spans="8:16">
      <c r="H976" s="101"/>
      <c r="L976" s="101"/>
      <c r="P976" s="129"/>
    </row>
    <row r="977" spans="8:16">
      <c r="H977" s="101"/>
      <c r="L977" s="101"/>
      <c r="P977" s="129"/>
    </row>
    <row r="978" spans="8:16">
      <c r="H978" s="101"/>
      <c r="L978" s="101"/>
      <c r="P978" s="129"/>
    </row>
    <row r="979" spans="8:16">
      <c r="H979" s="101"/>
      <c r="L979" s="101"/>
      <c r="P979" s="129"/>
    </row>
    <row r="980" spans="8:16">
      <c r="H980" s="101"/>
      <c r="L980" s="101"/>
      <c r="P980" s="129"/>
    </row>
    <row r="981" spans="8:16">
      <c r="H981" s="101"/>
      <c r="L981" s="101"/>
      <c r="P981" s="129"/>
    </row>
    <row r="982" spans="8:16">
      <c r="H982" s="101"/>
      <c r="L982" s="101"/>
      <c r="P982" s="129"/>
    </row>
    <row r="983" spans="8:16">
      <c r="H983" s="101"/>
      <c r="L983" s="101"/>
      <c r="P983" s="129"/>
    </row>
    <row r="984" spans="8:16">
      <c r="H984" s="101"/>
      <c r="L984" s="101"/>
      <c r="P984" s="129"/>
    </row>
    <row r="985" spans="8:16">
      <c r="H985" s="101"/>
      <c r="L985" s="101"/>
      <c r="P985" s="129"/>
    </row>
    <row r="986" spans="8:16">
      <c r="H986" s="101"/>
      <c r="L986" s="101"/>
      <c r="P986" s="129"/>
    </row>
    <row r="987" spans="8:16">
      <c r="H987" s="101"/>
      <c r="L987" s="101"/>
      <c r="P987" s="129"/>
    </row>
    <row r="988" spans="8:16">
      <c r="H988" s="101"/>
      <c r="L988" s="101"/>
      <c r="P988" s="129"/>
    </row>
    <row r="989" spans="8:16">
      <c r="H989" s="101"/>
      <c r="L989" s="101"/>
      <c r="P989" s="129"/>
    </row>
    <row r="990" spans="8:16">
      <c r="H990" s="101"/>
      <c r="L990" s="101"/>
      <c r="P990" s="129"/>
    </row>
    <row r="991" spans="8:16">
      <c r="H991" s="101"/>
      <c r="L991" s="101"/>
      <c r="P991" s="129"/>
    </row>
    <row r="992" spans="8:16">
      <c r="H992" s="101"/>
      <c r="L992" s="101"/>
      <c r="P992" s="129"/>
    </row>
    <row r="993" spans="8:16">
      <c r="H993" s="101"/>
      <c r="L993" s="101"/>
      <c r="P993" s="129"/>
    </row>
    <row r="994" spans="8:16">
      <c r="H994" s="101"/>
      <c r="L994" s="101"/>
      <c r="P994" s="129"/>
    </row>
    <row r="995" spans="8:16">
      <c r="H995" s="101"/>
      <c r="L995" s="101"/>
      <c r="P995" s="129"/>
    </row>
    <row r="996" spans="8:16">
      <c r="H996" s="101"/>
      <c r="L996" s="101"/>
      <c r="P996" s="129"/>
    </row>
    <row r="997" spans="8:16">
      <c r="H997" s="101"/>
      <c r="L997" s="101"/>
      <c r="P997" s="129"/>
    </row>
    <row r="998" spans="8:16">
      <c r="H998" s="101"/>
      <c r="L998" s="101"/>
      <c r="P998" s="129"/>
    </row>
    <row r="999" spans="8:16">
      <c r="H999" s="101"/>
      <c r="L999" s="101"/>
      <c r="P999" s="129"/>
    </row>
    <row r="1000" spans="8:16">
      <c r="H1000" s="101"/>
      <c r="L1000" s="101"/>
      <c r="P1000" s="129"/>
    </row>
    <row r="1001" spans="8:16">
      <c r="H1001" s="101"/>
      <c r="L1001" s="101"/>
      <c r="P1001" s="129"/>
    </row>
    <row r="1002" spans="8:16">
      <c r="H1002" s="101"/>
      <c r="L1002" s="101"/>
      <c r="P1002" s="129"/>
    </row>
    <row r="1003" spans="8:16">
      <c r="H1003" s="101"/>
      <c r="L1003" s="101"/>
      <c r="P1003" s="129"/>
    </row>
    <row r="1004" spans="8:16">
      <c r="H1004" s="101"/>
      <c r="L1004" s="101"/>
      <c r="P1004" s="129"/>
    </row>
    <row r="1005" spans="8:16">
      <c r="H1005" s="101"/>
      <c r="L1005" s="101"/>
      <c r="P1005" s="129"/>
    </row>
    <row r="1006" spans="8:16">
      <c r="H1006" s="101"/>
      <c r="L1006" s="101"/>
      <c r="P1006" s="129"/>
    </row>
    <row r="1007" spans="8:16">
      <c r="H1007" s="101"/>
      <c r="L1007" s="101"/>
      <c r="P1007" s="129"/>
    </row>
    <row r="1008" spans="8:16">
      <c r="H1008" s="101"/>
      <c r="L1008" s="101"/>
      <c r="P1008" s="129"/>
    </row>
    <row r="1009" spans="8:16">
      <c r="H1009" s="101"/>
      <c r="L1009" s="101"/>
      <c r="P1009" s="129"/>
    </row>
    <row r="1010" spans="8:16">
      <c r="H1010" s="101"/>
      <c r="L1010" s="101"/>
      <c r="P1010" s="129"/>
    </row>
    <row r="1011" spans="8:16">
      <c r="H1011" s="101"/>
      <c r="L1011" s="101"/>
      <c r="P1011" s="129"/>
    </row>
    <row r="1012" spans="8:16">
      <c r="H1012" s="101"/>
      <c r="L1012" s="101"/>
      <c r="P1012" s="129"/>
    </row>
    <row r="1013" spans="8:16">
      <c r="H1013" s="101"/>
      <c r="L1013" s="101"/>
      <c r="P1013" s="129"/>
    </row>
    <row r="1014" spans="8:16">
      <c r="H1014" s="101"/>
      <c r="L1014" s="101"/>
      <c r="P1014" s="129"/>
    </row>
    <row r="1015" spans="8:16">
      <c r="H1015" s="101"/>
      <c r="L1015" s="101"/>
      <c r="P1015" s="129"/>
    </row>
    <row r="1016" spans="8:16">
      <c r="H1016" s="101"/>
      <c r="L1016" s="101"/>
      <c r="P1016" s="129"/>
    </row>
    <row r="1017" spans="8:16">
      <c r="H1017" s="101"/>
      <c r="L1017" s="101"/>
      <c r="P1017" s="129"/>
    </row>
    <row r="1018" spans="8:16">
      <c r="H1018" s="101"/>
      <c r="L1018" s="101"/>
      <c r="P1018" s="129"/>
    </row>
    <row r="1019" spans="8:16">
      <c r="H1019" s="101"/>
      <c r="L1019" s="101"/>
      <c r="P1019" s="129"/>
    </row>
    <row r="1020" spans="8:16">
      <c r="H1020" s="101"/>
      <c r="L1020" s="101"/>
      <c r="P1020" s="129"/>
    </row>
    <row r="1021" spans="8:16">
      <c r="H1021" s="101"/>
      <c r="L1021" s="101"/>
      <c r="P1021" s="129"/>
    </row>
    <row r="1022" spans="8:16">
      <c r="H1022" s="101"/>
      <c r="L1022" s="101"/>
      <c r="P1022" s="129"/>
    </row>
    <row r="1023" spans="8:16">
      <c r="H1023" s="101"/>
      <c r="L1023" s="101"/>
      <c r="P1023" s="129"/>
    </row>
    <row r="1024" spans="8:16">
      <c r="H1024" s="101"/>
      <c r="L1024" s="101"/>
      <c r="P1024" s="129"/>
    </row>
    <row r="1025" spans="8:16">
      <c r="H1025" s="101"/>
      <c r="L1025" s="101"/>
      <c r="P1025" s="129"/>
    </row>
    <row r="1026" spans="8:16">
      <c r="H1026" s="101"/>
      <c r="L1026" s="101"/>
      <c r="P1026" s="129"/>
    </row>
    <row r="1027" spans="8:16">
      <c r="H1027" s="101"/>
      <c r="L1027" s="101"/>
      <c r="P1027" s="129"/>
    </row>
    <row r="1028" spans="8:16">
      <c r="H1028" s="101"/>
      <c r="L1028" s="101"/>
      <c r="P1028" s="129"/>
    </row>
    <row r="1029" spans="8:16">
      <c r="H1029" s="101"/>
      <c r="L1029" s="101"/>
      <c r="P1029" s="129"/>
    </row>
    <row r="1030" spans="8:16">
      <c r="H1030" s="101"/>
      <c r="L1030" s="101"/>
      <c r="P1030" s="129"/>
    </row>
    <row r="1031" spans="8:16">
      <c r="H1031" s="101"/>
      <c r="L1031" s="101"/>
      <c r="P1031" s="129"/>
    </row>
    <row r="1032" spans="8:16">
      <c r="H1032" s="101"/>
      <c r="L1032" s="101"/>
      <c r="P1032" s="129"/>
    </row>
    <row r="1033" spans="8:16">
      <c r="H1033" s="101"/>
      <c r="L1033" s="101"/>
      <c r="P1033" s="129"/>
    </row>
    <row r="1034" spans="8:16">
      <c r="H1034" s="101"/>
      <c r="L1034" s="101"/>
      <c r="P1034" s="129"/>
    </row>
    <row r="1035" spans="8:16">
      <c r="H1035" s="101"/>
      <c r="L1035" s="101"/>
      <c r="P1035" s="129"/>
    </row>
    <row r="1036" spans="8:16">
      <c r="H1036" s="101"/>
      <c r="L1036" s="101"/>
      <c r="P1036" s="129"/>
    </row>
    <row r="1037" spans="8:16">
      <c r="H1037" s="101"/>
      <c r="L1037" s="101"/>
      <c r="P1037" s="129"/>
    </row>
    <row r="1038" spans="8:16">
      <c r="H1038" s="101"/>
      <c r="L1038" s="101"/>
      <c r="P1038" s="129"/>
    </row>
    <row r="1039" spans="8:16">
      <c r="H1039" s="101"/>
      <c r="L1039" s="101"/>
      <c r="P1039" s="129"/>
    </row>
    <row r="1040" spans="8:16">
      <c r="H1040" s="101"/>
      <c r="L1040" s="101"/>
      <c r="P1040" s="129"/>
    </row>
    <row r="1041" spans="8:16">
      <c r="H1041" s="101"/>
      <c r="L1041" s="101"/>
      <c r="P1041" s="129"/>
    </row>
    <row r="1042" spans="8:16">
      <c r="H1042" s="101"/>
      <c r="L1042" s="101"/>
      <c r="P1042" s="129"/>
    </row>
    <row r="1043" spans="8:16">
      <c r="H1043" s="101"/>
      <c r="L1043" s="101"/>
      <c r="P1043" s="129"/>
    </row>
    <row r="1044" spans="8:16">
      <c r="H1044" s="101"/>
      <c r="L1044" s="101"/>
      <c r="P1044" s="129"/>
    </row>
    <row r="1045" spans="8:16">
      <c r="H1045" s="101"/>
      <c r="L1045" s="101"/>
      <c r="P1045" s="129"/>
    </row>
    <row r="1046" spans="8:16">
      <c r="H1046" s="101"/>
      <c r="L1046" s="101"/>
      <c r="P1046" s="129"/>
    </row>
    <row r="1047" spans="8:16">
      <c r="H1047" s="101"/>
      <c r="L1047" s="101"/>
      <c r="P1047" s="129"/>
    </row>
    <row r="1048" spans="8:16">
      <c r="H1048" s="101"/>
      <c r="L1048" s="101"/>
      <c r="P1048" s="129"/>
    </row>
    <row r="1049" spans="8:16">
      <c r="H1049" s="101"/>
      <c r="L1049" s="101"/>
      <c r="P1049" s="129"/>
    </row>
    <row r="1050" spans="8:16">
      <c r="H1050" s="101"/>
      <c r="L1050" s="101"/>
      <c r="P1050" s="129"/>
    </row>
    <row r="1051" spans="8:16">
      <c r="H1051" s="101"/>
      <c r="L1051" s="101"/>
      <c r="P1051" s="129"/>
    </row>
    <row r="1052" spans="8:16">
      <c r="H1052" s="101"/>
      <c r="L1052" s="101"/>
      <c r="P1052" s="129"/>
    </row>
    <row r="1053" spans="8:16">
      <c r="H1053" s="101"/>
      <c r="L1053" s="101"/>
      <c r="P1053" s="129"/>
    </row>
    <row r="1054" spans="8:16">
      <c r="H1054" s="101"/>
      <c r="L1054" s="101"/>
      <c r="P1054" s="129"/>
    </row>
    <row r="1055" spans="8:16">
      <c r="H1055" s="101"/>
      <c r="L1055" s="101"/>
      <c r="P1055" s="129"/>
    </row>
    <row r="1056" spans="8:16">
      <c r="H1056" s="101"/>
      <c r="L1056" s="101"/>
      <c r="P1056" s="129"/>
    </row>
    <row r="1057" spans="8:16">
      <c r="H1057" s="101"/>
      <c r="L1057" s="101"/>
      <c r="P1057" s="129"/>
    </row>
    <row r="1058" spans="8:16">
      <c r="H1058" s="101"/>
      <c r="L1058" s="101"/>
      <c r="P1058" s="129"/>
    </row>
    <row r="1059" spans="8:16">
      <c r="H1059" s="101"/>
      <c r="L1059" s="101"/>
      <c r="P1059" s="129"/>
    </row>
    <row r="1060" spans="8:16">
      <c r="H1060" s="101"/>
      <c r="L1060" s="101"/>
      <c r="P1060" s="129"/>
    </row>
    <row r="1061" spans="8:16">
      <c r="H1061" s="101"/>
      <c r="L1061" s="101"/>
      <c r="P1061" s="129"/>
    </row>
    <row r="1062" spans="8:16">
      <c r="H1062" s="101"/>
      <c r="L1062" s="101"/>
      <c r="P1062" s="129"/>
    </row>
    <row r="1063" spans="8:16">
      <c r="H1063" s="101"/>
      <c r="L1063" s="101"/>
      <c r="P1063" s="129"/>
    </row>
    <row r="1064" spans="8:16">
      <c r="H1064" s="101"/>
      <c r="L1064" s="101"/>
      <c r="P1064" s="129"/>
    </row>
    <row r="1065" spans="8:16">
      <c r="H1065" s="101"/>
      <c r="L1065" s="101"/>
      <c r="P1065" s="129"/>
    </row>
    <row r="1066" spans="8:16">
      <c r="H1066" s="101"/>
      <c r="L1066" s="101"/>
      <c r="P1066" s="129"/>
    </row>
    <row r="1067" spans="8:16">
      <c r="H1067" s="101"/>
      <c r="L1067" s="101"/>
      <c r="P1067" s="129"/>
    </row>
    <row r="1068" spans="8:16">
      <c r="H1068" s="101"/>
      <c r="L1068" s="101"/>
      <c r="P1068" s="129"/>
    </row>
    <row r="1069" spans="8:16">
      <c r="H1069" s="101"/>
      <c r="L1069" s="101"/>
      <c r="P1069" s="129"/>
    </row>
    <row r="1070" spans="8:16">
      <c r="H1070" s="101"/>
      <c r="L1070" s="101"/>
      <c r="P1070" s="129"/>
    </row>
    <row r="1071" spans="8:16">
      <c r="H1071" s="101"/>
      <c r="L1071" s="101"/>
      <c r="P1071" s="129"/>
    </row>
    <row r="1072" spans="8:16">
      <c r="H1072" s="101"/>
      <c r="L1072" s="101"/>
      <c r="P1072" s="129"/>
    </row>
    <row r="1073" spans="8:16">
      <c r="H1073" s="101"/>
      <c r="L1073" s="101"/>
      <c r="P1073" s="129"/>
    </row>
    <row r="1074" spans="8:16">
      <c r="H1074" s="101"/>
      <c r="L1074" s="101"/>
      <c r="P1074" s="129"/>
    </row>
    <row r="1075" spans="8:16">
      <c r="H1075" s="101"/>
      <c r="L1075" s="101"/>
      <c r="P1075" s="129"/>
    </row>
    <row r="1076" spans="8:16">
      <c r="H1076" s="101"/>
      <c r="L1076" s="101"/>
      <c r="P1076" s="129"/>
    </row>
    <row r="1077" spans="8:16">
      <c r="H1077" s="101"/>
      <c r="L1077" s="101"/>
      <c r="P1077" s="129"/>
    </row>
    <row r="1078" spans="8:16">
      <c r="H1078" s="101"/>
      <c r="L1078" s="101"/>
      <c r="P1078" s="129"/>
    </row>
    <row r="1079" spans="8:16">
      <c r="H1079" s="101"/>
      <c r="L1079" s="101"/>
      <c r="P1079" s="129"/>
    </row>
    <row r="1080" spans="8:16">
      <c r="H1080" s="101"/>
      <c r="L1080" s="101"/>
      <c r="P1080" s="129"/>
    </row>
    <row r="1081" spans="8:16">
      <c r="H1081" s="101"/>
      <c r="L1081" s="101"/>
      <c r="P1081" s="129"/>
    </row>
    <row r="1082" spans="8:16">
      <c r="H1082" s="101"/>
      <c r="L1082" s="101"/>
      <c r="P1082" s="129"/>
    </row>
    <row r="1083" spans="8:16">
      <c r="H1083" s="101"/>
      <c r="L1083" s="101"/>
      <c r="P1083" s="129"/>
    </row>
    <row r="1084" spans="8:16">
      <c r="H1084" s="101"/>
      <c r="L1084" s="101"/>
      <c r="P1084" s="129"/>
    </row>
    <row r="1085" spans="8:16">
      <c r="H1085" s="101"/>
      <c r="L1085" s="101"/>
      <c r="P1085" s="129"/>
    </row>
    <row r="1086" spans="8:16">
      <c r="H1086" s="101"/>
      <c r="L1086" s="101"/>
      <c r="P1086" s="129"/>
    </row>
    <row r="1087" spans="8:16">
      <c r="H1087" s="101"/>
      <c r="L1087" s="101"/>
      <c r="P1087" s="129"/>
    </row>
    <row r="1088" spans="8:16">
      <c r="H1088" s="101"/>
      <c r="L1088" s="101"/>
      <c r="P1088" s="129"/>
    </row>
    <row r="1089" spans="8:16">
      <c r="H1089" s="101"/>
      <c r="L1089" s="101"/>
      <c r="P1089" s="129"/>
    </row>
    <row r="1090" spans="8:16">
      <c r="H1090" s="101"/>
      <c r="L1090" s="101"/>
      <c r="P1090" s="129"/>
    </row>
    <row r="1091" spans="8:16">
      <c r="H1091" s="101"/>
      <c r="L1091" s="101"/>
      <c r="P1091" s="129"/>
    </row>
    <row r="1092" spans="8:16">
      <c r="H1092" s="101"/>
      <c r="L1092" s="101"/>
      <c r="P1092" s="129"/>
    </row>
    <row r="1093" spans="8:16">
      <c r="H1093" s="101"/>
      <c r="L1093" s="101"/>
      <c r="P1093" s="129"/>
    </row>
    <row r="1094" spans="8:16">
      <c r="H1094" s="101"/>
      <c r="L1094" s="101"/>
      <c r="P1094" s="129"/>
    </row>
    <row r="1095" spans="8:16">
      <c r="H1095" s="101"/>
      <c r="L1095" s="101"/>
      <c r="P1095" s="129"/>
    </row>
    <row r="1096" spans="8:16">
      <c r="H1096" s="101"/>
      <c r="L1096" s="101"/>
      <c r="P1096" s="129"/>
    </row>
    <row r="1097" spans="8:16">
      <c r="H1097" s="101"/>
      <c r="L1097" s="101"/>
      <c r="P1097" s="129"/>
    </row>
    <row r="1098" spans="8:16">
      <c r="H1098" s="101"/>
      <c r="L1098" s="101"/>
      <c r="P1098" s="129"/>
    </row>
    <row r="1099" spans="8:16">
      <c r="H1099" s="101"/>
      <c r="L1099" s="101"/>
      <c r="P1099" s="129"/>
    </row>
    <row r="1100" spans="8:16">
      <c r="H1100" s="101"/>
      <c r="L1100" s="101"/>
      <c r="P1100" s="129"/>
    </row>
    <row r="1101" spans="8:16">
      <c r="H1101" s="101"/>
      <c r="L1101" s="101"/>
      <c r="P1101" s="129"/>
    </row>
    <row r="1102" spans="8:16">
      <c r="H1102" s="101"/>
      <c r="L1102" s="101"/>
      <c r="P1102" s="129"/>
    </row>
    <row r="1103" spans="8:16">
      <c r="H1103" s="101"/>
      <c r="L1103" s="101"/>
      <c r="P1103" s="129"/>
    </row>
    <row r="1104" spans="8:16">
      <c r="H1104" s="101"/>
      <c r="L1104" s="101"/>
      <c r="P1104" s="129"/>
    </row>
    <row r="1105" spans="8:16">
      <c r="H1105" s="101"/>
      <c r="L1105" s="101"/>
      <c r="P1105" s="129"/>
    </row>
    <row r="1106" spans="8:16">
      <c r="H1106" s="101"/>
      <c r="L1106" s="101"/>
      <c r="P1106" s="129"/>
    </row>
    <row r="1107" spans="8:16">
      <c r="H1107" s="101"/>
      <c r="L1107" s="101"/>
      <c r="P1107" s="129"/>
    </row>
    <row r="1108" spans="8:16">
      <c r="H1108" s="101"/>
      <c r="L1108" s="101"/>
      <c r="P1108" s="129"/>
    </row>
    <row r="1109" spans="8:16">
      <c r="H1109" s="101"/>
      <c r="L1109" s="101"/>
      <c r="P1109" s="129"/>
    </row>
    <row r="1110" spans="8:16">
      <c r="H1110" s="101"/>
      <c r="L1110" s="101"/>
      <c r="P1110" s="129"/>
    </row>
    <row r="1111" spans="8:16">
      <c r="H1111" s="101"/>
      <c r="L1111" s="101"/>
      <c r="P1111" s="129"/>
    </row>
    <row r="1112" spans="8:16">
      <c r="H1112" s="101"/>
      <c r="L1112" s="101"/>
      <c r="P1112" s="129"/>
    </row>
    <row r="1113" spans="8:16">
      <c r="H1113" s="101"/>
      <c r="L1113" s="101"/>
      <c r="P1113" s="129"/>
    </row>
    <row r="1114" spans="8:16">
      <c r="H1114" s="101"/>
      <c r="L1114" s="101"/>
      <c r="P1114" s="129"/>
    </row>
    <row r="1115" spans="8:16">
      <c r="H1115" s="101"/>
      <c r="L1115" s="101"/>
      <c r="P1115" s="129"/>
    </row>
    <row r="1116" spans="8:16">
      <c r="H1116" s="101"/>
      <c r="L1116" s="101"/>
      <c r="P1116" s="129"/>
    </row>
    <row r="1117" spans="8:16">
      <c r="H1117" s="101"/>
      <c r="L1117" s="101"/>
      <c r="P1117" s="129"/>
    </row>
    <row r="1118" spans="8:16">
      <c r="H1118" s="101"/>
      <c r="L1118" s="101"/>
      <c r="P1118" s="129"/>
    </row>
    <row r="1119" spans="8:16">
      <c r="H1119" s="101"/>
      <c r="L1119" s="101"/>
      <c r="P1119" s="129"/>
    </row>
    <row r="1120" spans="8:16">
      <c r="H1120" s="101"/>
      <c r="L1120" s="101"/>
      <c r="P1120" s="129"/>
    </row>
    <row r="1121" spans="8:16">
      <c r="H1121" s="101"/>
      <c r="L1121" s="101"/>
      <c r="P1121" s="129"/>
    </row>
    <row r="1122" spans="8:16">
      <c r="H1122" s="101"/>
      <c r="L1122" s="101"/>
      <c r="P1122" s="129"/>
    </row>
    <row r="1123" spans="8:16">
      <c r="H1123" s="101"/>
      <c r="L1123" s="101"/>
      <c r="P1123" s="129"/>
    </row>
    <row r="1124" spans="8:16">
      <c r="H1124" s="101"/>
      <c r="L1124" s="101"/>
      <c r="P1124" s="129"/>
    </row>
    <row r="1125" spans="8:16">
      <c r="H1125" s="101"/>
      <c r="L1125" s="101"/>
      <c r="P1125" s="129"/>
    </row>
    <row r="1126" spans="8:16">
      <c r="H1126" s="101"/>
      <c r="L1126" s="101"/>
      <c r="P1126" s="129"/>
    </row>
    <row r="1127" spans="8:16">
      <c r="H1127" s="101"/>
      <c r="L1127" s="101"/>
      <c r="P1127" s="129"/>
    </row>
    <row r="1128" spans="8:16">
      <c r="H1128" s="101"/>
      <c r="L1128" s="101"/>
      <c r="P1128" s="129"/>
    </row>
    <row r="1129" spans="8:16">
      <c r="H1129" s="101"/>
      <c r="L1129" s="101"/>
      <c r="P1129" s="129"/>
    </row>
    <row r="1130" spans="8:16">
      <c r="H1130" s="101"/>
      <c r="L1130" s="101"/>
      <c r="P1130" s="129"/>
    </row>
    <row r="1131" spans="8:16">
      <c r="H1131" s="101"/>
      <c r="L1131" s="101"/>
      <c r="P1131" s="129"/>
    </row>
    <row r="1132" spans="8:16">
      <c r="H1132" s="101"/>
      <c r="L1132" s="101"/>
      <c r="P1132" s="129"/>
    </row>
    <row r="1133" spans="8:16">
      <c r="H1133" s="101"/>
      <c r="L1133" s="101"/>
      <c r="P1133" s="129"/>
    </row>
    <row r="1134" spans="8:16">
      <c r="H1134" s="101"/>
      <c r="L1134" s="101"/>
      <c r="P1134" s="129"/>
    </row>
    <row r="1135" spans="8:16">
      <c r="H1135" s="101"/>
      <c r="L1135" s="101"/>
      <c r="P1135" s="129"/>
    </row>
    <row r="1136" spans="8:16">
      <c r="H1136" s="101"/>
      <c r="L1136" s="101"/>
      <c r="P1136" s="129"/>
    </row>
    <row r="1137" spans="8:16">
      <c r="H1137" s="101"/>
      <c r="L1137" s="101"/>
      <c r="P1137" s="129"/>
    </row>
    <row r="1138" spans="8:16">
      <c r="H1138" s="101"/>
      <c r="L1138" s="101"/>
      <c r="P1138" s="129"/>
    </row>
    <row r="1139" spans="8:16">
      <c r="H1139" s="101"/>
      <c r="L1139" s="101"/>
      <c r="P1139" s="129"/>
    </row>
    <row r="1140" spans="8:16">
      <c r="H1140" s="101"/>
      <c r="L1140" s="101"/>
      <c r="P1140" s="129"/>
    </row>
    <row r="1141" spans="8:16">
      <c r="H1141" s="101"/>
      <c r="L1141" s="101"/>
      <c r="P1141" s="129"/>
    </row>
    <row r="1142" spans="8:16">
      <c r="H1142" s="101"/>
      <c r="L1142" s="101"/>
      <c r="P1142" s="129"/>
    </row>
    <row r="1143" spans="8:16">
      <c r="H1143" s="101"/>
      <c r="L1143" s="101"/>
      <c r="P1143" s="129"/>
    </row>
    <row r="1144" spans="8:16">
      <c r="H1144" s="101"/>
      <c r="L1144" s="101"/>
      <c r="P1144" s="129"/>
    </row>
    <row r="1145" spans="8:16">
      <c r="H1145" s="101"/>
      <c r="L1145" s="101"/>
      <c r="P1145" s="129"/>
    </row>
    <row r="1146" spans="8:16">
      <c r="H1146" s="101"/>
      <c r="L1146" s="101"/>
      <c r="P1146" s="129"/>
    </row>
    <row r="1147" spans="8:16">
      <c r="H1147" s="101"/>
      <c r="L1147" s="101"/>
      <c r="P1147" s="129"/>
    </row>
    <row r="1148" spans="8:16">
      <c r="H1148" s="101"/>
      <c r="L1148" s="101"/>
      <c r="P1148" s="129"/>
    </row>
    <row r="1149" spans="8:16">
      <c r="H1149" s="101"/>
      <c r="L1149" s="101"/>
      <c r="P1149" s="129"/>
    </row>
    <row r="1150" spans="8:16">
      <c r="H1150" s="101"/>
      <c r="L1150" s="101"/>
      <c r="P1150" s="129"/>
    </row>
    <row r="1151" spans="8:16">
      <c r="H1151" s="101"/>
      <c r="L1151" s="101"/>
      <c r="P1151" s="129"/>
    </row>
    <row r="1152" spans="8:16">
      <c r="H1152" s="101"/>
      <c r="L1152" s="101"/>
      <c r="P1152" s="129"/>
    </row>
    <row r="1153" spans="8:16">
      <c r="H1153" s="101"/>
      <c r="L1153" s="101"/>
      <c r="P1153" s="129"/>
    </row>
    <row r="1154" spans="8:16">
      <c r="H1154" s="101"/>
      <c r="L1154" s="101"/>
      <c r="P1154" s="129"/>
    </row>
    <row r="1155" spans="8:16">
      <c r="H1155" s="101"/>
      <c r="L1155" s="101"/>
      <c r="P1155" s="129"/>
    </row>
    <row r="1156" spans="8:16">
      <c r="H1156" s="101"/>
      <c r="L1156" s="101"/>
      <c r="P1156" s="129"/>
    </row>
    <row r="1157" spans="8:16">
      <c r="H1157" s="101"/>
      <c r="L1157" s="101"/>
      <c r="P1157" s="129"/>
    </row>
    <row r="1158" spans="8:16">
      <c r="H1158" s="101"/>
      <c r="L1158" s="101"/>
      <c r="P1158" s="129"/>
    </row>
    <row r="1159" spans="8:16">
      <c r="H1159" s="101"/>
      <c r="L1159" s="101"/>
      <c r="P1159" s="129"/>
    </row>
    <row r="1160" spans="8:16">
      <c r="H1160" s="101"/>
      <c r="L1160" s="101"/>
      <c r="P1160" s="129"/>
    </row>
    <row r="1161" spans="8:16">
      <c r="H1161" s="101"/>
      <c r="L1161" s="101"/>
      <c r="P1161" s="129"/>
    </row>
    <row r="1162" spans="8:16">
      <c r="H1162" s="101"/>
      <c r="L1162" s="101"/>
      <c r="P1162" s="129"/>
    </row>
    <row r="1163" spans="8:16">
      <c r="H1163" s="101"/>
      <c r="L1163" s="101"/>
      <c r="P1163" s="129"/>
    </row>
    <row r="1164" spans="8:16">
      <c r="H1164" s="101"/>
      <c r="L1164" s="101"/>
      <c r="P1164" s="129"/>
    </row>
    <row r="1165" spans="8:16">
      <c r="H1165" s="101"/>
      <c r="L1165" s="101"/>
      <c r="P1165" s="129"/>
    </row>
    <row r="1166" spans="8:16">
      <c r="H1166" s="101"/>
      <c r="L1166" s="101"/>
      <c r="P1166" s="129"/>
    </row>
    <row r="1167" spans="8:16">
      <c r="H1167" s="101"/>
      <c r="L1167" s="101"/>
      <c r="P1167" s="129"/>
    </row>
    <row r="1168" spans="8:16">
      <c r="H1168" s="101"/>
      <c r="L1168" s="101"/>
      <c r="P1168" s="129"/>
    </row>
    <row r="1169" spans="8:16">
      <c r="H1169" s="101"/>
      <c r="L1169" s="101"/>
      <c r="P1169" s="129"/>
    </row>
    <row r="1170" spans="8:16">
      <c r="H1170" s="101"/>
      <c r="L1170" s="101"/>
      <c r="P1170" s="129"/>
    </row>
    <row r="1171" spans="8:16">
      <c r="H1171" s="101"/>
      <c r="L1171" s="101"/>
      <c r="P1171" s="129"/>
    </row>
    <row r="1172" spans="8:16">
      <c r="H1172" s="101"/>
      <c r="L1172" s="101"/>
      <c r="P1172" s="129"/>
    </row>
    <row r="1173" spans="8:16">
      <c r="H1173" s="101"/>
      <c r="L1173" s="101"/>
      <c r="P1173" s="129"/>
    </row>
    <row r="1174" spans="8:16">
      <c r="H1174" s="101"/>
      <c r="L1174" s="101"/>
      <c r="P1174" s="129"/>
    </row>
    <row r="1175" spans="8:16">
      <c r="H1175" s="101"/>
      <c r="L1175" s="101"/>
      <c r="P1175" s="129"/>
    </row>
    <row r="1176" spans="8:16">
      <c r="H1176" s="101"/>
      <c r="L1176" s="101"/>
      <c r="P1176" s="129"/>
    </row>
    <row r="1177" spans="8:16">
      <c r="H1177" s="101"/>
      <c r="L1177" s="101"/>
      <c r="P1177" s="129"/>
    </row>
    <row r="1178" spans="8:16">
      <c r="H1178" s="101"/>
      <c r="L1178" s="101"/>
      <c r="P1178" s="129"/>
    </row>
    <row r="1179" spans="8:16">
      <c r="H1179" s="101"/>
      <c r="L1179" s="101"/>
      <c r="P1179" s="129"/>
    </row>
    <row r="1180" spans="8:16">
      <c r="H1180" s="101"/>
      <c r="L1180" s="101"/>
      <c r="P1180" s="129"/>
    </row>
    <row r="1181" spans="8:16">
      <c r="H1181" s="101"/>
      <c r="L1181" s="101"/>
      <c r="P1181" s="129"/>
    </row>
    <row r="1182" spans="8:16">
      <c r="H1182" s="101"/>
      <c r="L1182" s="101"/>
      <c r="P1182" s="129"/>
    </row>
    <row r="1183" spans="8:16">
      <c r="H1183" s="101"/>
      <c r="L1183" s="101"/>
      <c r="P1183" s="129"/>
    </row>
    <row r="1184" spans="8:16">
      <c r="H1184" s="101"/>
      <c r="L1184" s="101"/>
      <c r="P1184" s="129"/>
    </row>
    <row r="1185" spans="8:16">
      <c r="H1185" s="101"/>
      <c r="L1185" s="101"/>
      <c r="P1185" s="129"/>
    </row>
    <row r="1186" spans="8:16">
      <c r="H1186" s="101"/>
      <c r="L1186" s="101"/>
      <c r="P1186" s="129"/>
    </row>
    <row r="1187" spans="8:16">
      <c r="H1187" s="101"/>
      <c r="L1187" s="101"/>
      <c r="P1187" s="129"/>
    </row>
    <row r="1188" spans="8:16">
      <c r="H1188" s="101"/>
      <c r="L1188" s="101"/>
      <c r="P1188" s="129"/>
    </row>
    <row r="1189" spans="8:16">
      <c r="H1189" s="101"/>
      <c r="L1189" s="101"/>
      <c r="P1189" s="129"/>
    </row>
    <row r="1190" spans="8:16">
      <c r="H1190" s="101"/>
      <c r="L1190" s="101"/>
      <c r="P1190" s="129"/>
    </row>
    <row r="1191" spans="8:16">
      <c r="H1191" s="101"/>
      <c r="L1191" s="101"/>
      <c r="P1191" s="129"/>
    </row>
    <row r="1192" spans="8:16">
      <c r="H1192" s="101"/>
      <c r="L1192" s="101"/>
      <c r="P1192" s="129"/>
    </row>
    <row r="1193" spans="8:16">
      <c r="H1193" s="101"/>
      <c r="L1193" s="101"/>
      <c r="P1193" s="129"/>
    </row>
    <row r="1194" spans="8:16">
      <c r="H1194" s="101"/>
      <c r="L1194" s="101"/>
      <c r="P1194" s="129"/>
    </row>
    <row r="1195" spans="8:16">
      <c r="H1195" s="101"/>
      <c r="L1195" s="101"/>
      <c r="P1195" s="129"/>
    </row>
    <row r="1196" spans="8:16">
      <c r="H1196" s="101"/>
      <c r="L1196" s="101"/>
      <c r="P1196" s="129"/>
    </row>
    <row r="1197" spans="8:16">
      <c r="H1197" s="101"/>
      <c r="L1197" s="101"/>
      <c r="P1197" s="129"/>
    </row>
    <row r="1198" spans="8:16">
      <c r="H1198" s="101"/>
      <c r="L1198" s="101"/>
      <c r="P1198" s="129"/>
    </row>
    <row r="1199" spans="8:16">
      <c r="H1199" s="101"/>
      <c r="L1199" s="101"/>
      <c r="P1199" s="129"/>
    </row>
    <row r="1200" spans="8:16">
      <c r="H1200" s="101"/>
      <c r="L1200" s="101"/>
      <c r="P1200" s="129"/>
    </row>
    <row r="1201" spans="8:16">
      <c r="H1201" s="101"/>
      <c r="L1201" s="101"/>
      <c r="P1201" s="129"/>
    </row>
    <row r="1202" spans="8:16">
      <c r="H1202" s="101"/>
      <c r="L1202" s="101"/>
      <c r="P1202" s="129"/>
    </row>
    <row r="1203" spans="8:16">
      <c r="H1203" s="101"/>
      <c r="L1203" s="101"/>
      <c r="P1203" s="129"/>
    </row>
    <row r="1204" spans="8:16">
      <c r="H1204" s="101"/>
      <c r="L1204" s="101"/>
      <c r="P1204" s="129"/>
    </row>
    <row r="1205" spans="8:16">
      <c r="H1205" s="101"/>
      <c r="L1205" s="101"/>
      <c r="P1205" s="129"/>
    </row>
    <row r="1206" spans="8:16">
      <c r="H1206" s="101"/>
      <c r="L1206" s="101"/>
      <c r="P1206" s="129"/>
    </row>
    <row r="1207" spans="8:16">
      <c r="H1207" s="101"/>
      <c r="L1207" s="101"/>
      <c r="P1207" s="129"/>
    </row>
    <row r="1208" spans="8:16">
      <c r="H1208" s="101"/>
      <c r="L1208" s="101"/>
      <c r="P1208" s="129"/>
    </row>
    <row r="1209" spans="8:16">
      <c r="H1209" s="101"/>
      <c r="L1209" s="101"/>
      <c r="P1209" s="129"/>
    </row>
    <row r="1210" spans="8:16">
      <c r="H1210" s="101"/>
      <c r="L1210" s="101"/>
      <c r="P1210" s="129"/>
    </row>
    <row r="1211" spans="8:16">
      <c r="H1211" s="101"/>
      <c r="L1211" s="101"/>
      <c r="P1211" s="129"/>
    </row>
    <row r="1212" spans="8:16">
      <c r="H1212" s="101"/>
      <c r="L1212" s="101"/>
      <c r="P1212" s="129"/>
    </row>
    <row r="1213" spans="8:16">
      <c r="H1213" s="101"/>
      <c r="L1213" s="101"/>
      <c r="P1213" s="129"/>
    </row>
    <row r="1214" spans="8:16">
      <c r="H1214" s="101"/>
      <c r="L1214" s="101"/>
      <c r="P1214" s="129"/>
    </row>
    <row r="1215" spans="8:16">
      <c r="H1215" s="101"/>
      <c r="L1215" s="101"/>
      <c r="P1215" s="129"/>
    </row>
    <row r="1216" spans="8:16">
      <c r="H1216" s="101"/>
      <c r="L1216" s="101"/>
      <c r="P1216" s="129"/>
    </row>
    <row r="1217" spans="8:16">
      <c r="H1217" s="101"/>
      <c r="L1217" s="101"/>
      <c r="P1217" s="129"/>
    </row>
    <row r="1218" spans="8:16">
      <c r="H1218" s="101"/>
      <c r="L1218" s="101"/>
      <c r="P1218" s="129"/>
    </row>
    <row r="1219" spans="8:16">
      <c r="H1219" s="101"/>
      <c r="L1219" s="101"/>
      <c r="P1219" s="129"/>
    </row>
    <row r="1220" spans="8:16">
      <c r="H1220" s="101"/>
      <c r="L1220" s="101"/>
      <c r="P1220" s="129"/>
    </row>
    <row r="1221" spans="8:16">
      <c r="H1221" s="101"/>
      <c r="L1221" s="101"/>
      <c r="P1221" s="129"/>
    </row>
    <row r="1222" spans="8:16">
      <c r="H1222" s="101"/>
      <c r="L1222" s="101"/>
      <c r="P1222" s="129"/>
    </row>
    <row r="1223" spans="8:16">
      <c r="H1223" s="101"/>
      <c r="L1223" s="101"/>
      <c r="P1223" s="129"/>
    </row>
    <row r="1224" spans="8:16">
      <c r="H1224" s="101"/>
      <c r="L1224" s="101"/>
      <c r="P1224" s="129"/>
    </row>
    <row r="1225" spans="8:16">
      <c r="H1225" s="101"/>
      <c r="L1225" s="101"/>
      <c r="P1225" s="129"/>
    </row>
    <row r="1226" spans="8:16">
      <c r="H1226" s="101"/>
      <c r="L1226" s="101"/>
      <c r="P1226" s="129"/>
    </row>
    <row r="1227" spans="8:16">
      <c r="H1227" s="101"/>
      <c r="L1227" s="101"/>
      <c r="P1227" s="129"/>
    </row>
    <row r="1228" spans="8:16">
      <c r="H1228" s="101"/>
      <c r="L1228" s="101"/>
      <c r="P1228" s="129"/>
    </row>
    <row r="1229" spans="8:16">
      <c r="H1229" s="101"/>
      <c r="L1229" s="101"/>
      <c r="P1229" s="129"/>
    </row>
    <row r="1230" spans="8:16">
      <c r="H1230" s="101"/>
      <c r="L1230" s="101"/>
      <c r="P1230" s="129"/>
    </row>
    <row r="1231" spans="8:16">
      <c r="H1231" s="101"/>
      <c r="L1231" s="101"/>
      <c r="P1231" s="129"/>
    </row>
    <row r="1232" spans="8:16">
      <c r="H1232" s="101"/>
      <c r="L1232" s="101"/>
      <c r="P1232" s="129"/>
    </row>
    <row r="1233" spans="8:16">
      <c r="H1233" s="101"/>
      <c r="L1233" s="101"/>
      <c r="P1233" s="129"/>
    </row>
    <row r="1234" spans="8:16">
      <c r="H1234" s="101"/>
      <c r="L1234" s="101"/>
      <c r="P1234" s="129"/>
    </row>
    <row r="1235" spans="8:16">
      <c r="H1235" s="101"/>
      <c r="L1235" s="101"/>
      <c r="P1235" s="129"/>
    </row>
    <row r="1236" spans="8:16">
      <c r="H1236" s="101"/>
      <c r="L1236" s="101"/>
      <c r="P1236" s="129"/>
    </row>
    <row r="1237" spans="8:16">
      <c r="H1237" s="101"/>
      <c r="L1237" s="101"/>
      <c r="P1237" s="129"/>
    </row>
    <row r="1238" spans="8:16">
      <c r="H1238" s="101"/>
      <c r="L1238" s="101"/>
      <c r="P1238" s="129"/>
    </row>
    <row r="1239" spans="8:16">
      <c r="H1239" s="101"/>
      <c r="L1239" s="101"/>
      <c r="P1239" s="129"/>
    </row>
    <row r="1240" spans="8:16">
      <c r="H1240" s="101"/>
      <c r="L1240" s="101"/>
      <c r="P1240" s="129"/>
    </row>
    <row r="1241" spans="8:16">
      <c r="H1241" s="101"/>
      <c r="L1241" s="101"/>
      <c r="P1241" s="129"/>
    </row>
    <row r="1242" spans="8:16">
      <c r="H1242" s="101"/>
      <c r="L1242" s="101"/>
      <c r="P1242" s="129"/>
    </row>
    <row r="1243" spans="8:16">
      <c r="H1243" s="101"/>
      <c r="L1243" s="101"/>
      <c r="P1243" s="129"/>
    </row>
    <row r="1244" spans="8:16">
      <c r="H1244" s="101"/>
      <c r="L1244" s="101"/>
      <c r="P1244" s="129"/>
    </row>
    <row r="1245" spans="8:16">
      <c r="H1245" s="101"/>
      <c r="L1245" s="101"/>
      <c r="P1245" s="129"/>
    </row>
    <row r="1246" spans="8:16">
      <c r="H1246" s="101"/>
      <c r="L1246" s="101"/>
      <c r="P1246" s="129"/>
    </row>
    <row r="1247" spans="8:16">
      <c r="H1247" s="101"/>
      <c r="L1247" s="101"/>
      <c r="P1247" s="129"/>
    </row>
    <row r="1248" spans="8:16">
      <c r="H1248" s="101"/>
      <c r="L1248" s="101"/>
      <c r="P1248" s="129"/>
    </row>
    <row r="1249" spans="8:16">
      <c r="H1249" s="101"/>
      <c r="L1249" s="101"/>
      <c r="P1249" s="129"/>
    </row>
    <row r="1250" spans="8:16">
      <c r="H1250" s="101"/>
      <c r="L1250" s="101"/>
      <c r="P1250" s="129"/>
    </row>
    <row r="1251" spans="8:16">
      <c r="H1251" s="101"/>
      <c r="L1251" s="101"/>
      <c r="P1251" s="129"/>
    </row>
    <row r="1252" spans="8:16">
      <c r="H1252" s="101"/>
      <c r="L1252" s="101"/>
      <c r="P1252" s="129"/>
    </row>
    <row r="1253" spans="8:16">
      <c r="H1253" s="101"/>
      <c r="L1253" s="101"/>
      <c r="P1253" s="129"/>
    </row>
    <row r="1254" spans="8:16">
      <c r="H1254" s="101"/>
      <c r="L1254" s="101"/>
      <c r="P1254" s="129"/>
    </row>
    <row r="1255" spans="8:16">
      <c r="H1255" s="101"/>
      <c r="L1255" s="101"/>
      <c r="P1255" s="129"/>
    </row>
    <row r="1256" spans="8:16">
      <c r="H1256" s="101"/>
      <c r="L1256" s="101"/>
      <c r="P1256" s="129"/>
    </row>
    <row r="1257" spans="8:16">
      <c r="H1257" s="101"/>
      <c r="L1257" s="101"/>
      <c r="P1257" s="129"/>
    </row>
    <row r="1258" spans="8:16">
      <c r="H1258" s="101"/>
      <c r="L1258" s="101"/>
      <c r="P1258" s="129"/>
    </row>
    <row r="1259" spans="8:16">
      <c r="H1259" s="101"/>
      <c r="L1259" s="101"/>
      <c r="P1259" s="129"/>
    </row>
    <row r="1260" spans="8:16">
      <c r="H1260" s="101"/>
      <c r="L1260" s="101"/>
      <c r="P1260" s="129"/>
    </row>
    <row r="1261" spans="8:16">
      <c r="H1261" s="101"/>
      <c r="L1261" s="101"/>
      <c r="P1261" s="129"/>
    </row>
    <row r="1262" spans="8:16">
      <c r="H1262" s="101"/>
      <c r="L1262" s="101"/>
      <c r="P1262" s="129"/>
    </row>
    <row r="1263" spans="8:16">
      <c r="H1263" s="101"/>
      <c r="L1263" s="101"/>
      <c r="P1263" s="129"/>
    </row>
    <row r="1264" spans="8:16">
      <c r="H1264" s="101"/>
      <c r="L1264" s="101"/>
      <c r="P1264" s="129"/>
    </row>
    <row r="1265" spans="8:16">
      <c r="H1265" s="101"/>
      <c r="L1265" s="101"/>
      <c r="P1265" s="129"/>
    </row>
    <row r="1266" spans="8:16">
      <c r="H1266" s="101"/>
      <c r="L1266" s="101"/>
      <c r="P1266" s="129"/>
    </row>
    <row r="1267" spans="8:16">
      <c r="H1267" s="101"/>
      <c r="L1267" s="101"/>
      <c r="P1267" s="129"/>
    </row>
    <row r="1268" spans="8:16">
      <c r="H1268" s="101"/>
      <c r="L1268" s="101"/>
      <c r="P1268" s="129"/>
    </row>
    <row r="1269" spans="8:16">
      <c r="H1269" s="101"/>
      <c r="L1269" s="101"/>
      <c r="P1269" s="129"/>
    </row>
    <row r="1270" spans="8:16">
      <c r="H1270" s="101"/>
      <c r="L1270" s="101"/>
      <c r="P1270" s="129"/>
    </row>
    <row r="1271" spans="8:16">
      <c r="H1271" s="101"/>
      <c r="L1271" s="101"/>
      <c r="P1271" s="129"/>
    </row>
    <row r="1272" spans="8:16">
      <c r="H1272" s="101"/>
      <c r="L1272" s="101"/>
      <c r="P1272" s="129"/>
    </row>
    <row r="1273" spans="8:16">
      <c r="H1273" s="101"/>
      <c r="L1273" s="101"/>
      <c r="P1273" s="129"/>
    </row>
    <row r="1274" spans="8:16">
      <c r="H1274" s="101"/>
      <c r="L1274" s="101"/>
      <c r="P1274" s="129"/>
    </row>
    <row r="1275" spans="8:16">
      <c r="H1275" s="101"/>
      <c r="L1275" s="101"/>
      <c r="P1275" s="129"/>
    </row>
    <row r="1276" spans="8:16">
      <c r="H1276" s="101"/>
      <c r="L1276" s="101"/>
      <c r="P1276" s="129"/>
    </row>
    <row r="1277" spans="8:16">
      <c r="H1277" s="101"/>
      <c r="L1277" s="101"/>
      <c r="P1277" s="129"/>
    </row>
    <row r="1278" spans="8:16">
      <c r="H1278" s="101"/>
      <c r="L1278" s="101"/>
      <c r="P1278" s="129"/>
    </row>
    <row r="1279" spans="8:16">
      <c r="H1279" s="101"/>
      <c r="L1279" s="101"/>
      <c r="P1279" s="129"/>
    </row>
    <row r="1280" spans="8:16">
      <c r="H1280" s="101"/>
      <c r="L1280" s="101"/>
      <c r="P1280" s="129"/>
    </row>
    <row r="1281" spans="8:16">
      <c r="H1281" s="101"/>
      <c r="L1281" s="101"/>
      <c r="P1281" s="129"/>
    </row>
    <row r="1282" spans="8:16">
      <c r="H1282" s="101"/>
      <c r="L1282" s="101"/>
      <c r="P1282" s="129"/>
    </row>
    <row r="1283" spans="8:16">
      <c r="H1283" s="101"/>
      <c r="L1283" s="101"/>
      <c r="P1283" s="129"/>
    </row>
    <row r="1284" spans="8:16">
      <c r="H1284" s="101"/>
      <c r="L1284" s="101"/>
      <c r="P1284" s="129"/>
    </row>
    <row r="1285" spans="8:16">
      <c r="H1285" s="101"/>
      <c r="L1285" s="101"/>
      <c r="P1285" s="129"/>
    </row>
    <row r="1286" spans="8:16">
      <c r="H1286" s="101"/>
      <c r="L1286" s="101"/>
      <c r="P1286" s="129"/>
    </row>
    <row r="1287" spans="8:16">
      <c r="H1287" s="101"/>
      <c r="L1287" s="101"/>
      <c r="P1287" s="129"/>
    </row>
    <row r="1288" spans="8:16">
      <c r="H1288" s="101"/>
      <c r="L1288" s="101"/>
      <c r="P1288" s="129"/>
    </row>
    <row r="1289" spans="8:16">
      <c r="H1289" s="101"/>
      <c r="L1289" s="101"/>
      <c r="P1289" s="129"/>
    </row>
    <row r="1290" spans="8:16">
      <c r="H1290" s="101"/>
      <c r="L1290" s="101"/>
      <c r="P1290" s="129"/>
    </row>
    <row r="1291" spans="8:16">
      <c r="H1291" s="101"/>
      <c r="L1291" s="101"/>
      <c r="P1291" s="129"/>
    </row>
    <row r="1292" spans="8:16">
      <c r="H1292" s="101"/>
      <c r="L1292" s="101"/>
      <c r="P1292" s="129"/>
    </row>
    <row r="1293" spans="8:16">
      <c r="H1293" s="101"/>
      <c r="L1293" s="101"/>
      <c r="P1293" s="129"/>
    </row>
    <row r="1294" spans="8:16">
      <c r="H1294" s="101"/>
      <c r="L1294" s="101"/>
      <c r="P1294" s="129"/>
    </row>
    <row r="1295" spans="8:16">
      <c r="H1295" s="101"/>
      <c r="L1295" s="101"/>
      <c r="P1295" s="129"/>
    </row>
    <row r="1296" spans="8:16">
      <c r="H1296" s="101"/>
      <c r="L1296" s="101"/>
      <c r="P1296" s="129"/>
    </row>
    <row r="1297" spans="8:16">
      <c r="H1297" s="101"/>
      <c r="L1297" s="101"/>
      <c r="P1297" s="129"/>
    </row>
    <row r="1298" spans="8:16">
      <c r="H1298" s="101"/>
      <c r="L1298" s="101"/>
      <c r="P1298" s="129"/>
    </row>
    <row r="1299" spans="8:16">
      <c r="H1299" s="101"/>
      <c r="L1299" s="101"/>
      <c r="P1299" s="129"/>
    </row>
    <row r="1300" spans="8:16">
      <c r="H1300" s="101"/>
      <c r="L1300" s="101"/>
      <c r="P1300" s="129"/>
    </row>
    <row r="1301" spans="8:16">
      <c r="H1301" s="101"/>
      <c r="L1301" s="101"/>
      <c r="P1301" s="129"/>
    </row>
    <row r="1302" spans="8:16">
      <c r="H1302" s="101"/>
      <c r="L1302" s="101"/>
      <c r="P1302" s="129"/>
    </row>
    <row r="1303" spans="8:16">
      <c r="H1303" s="101"/>
      <c r="L1303" s="101"/>
      <c r="P1303" s="129"/>
    </row>
    <row r="1304" spans="8:16">
      <c r="H1304" s="101"/>
      <c r="L1304" s="101"/>
      <c r="P1304" s="129"/>
    </row>
    <row r="1305" spans="8:16">
      <c r="H1305" s="101"/>
      <c r="L1305" s="101"/>
      <c r="P1305" s="129"/>
    </row>
    <row r="1306" spans="8:16">
      <c r="H1306" s="101"/>
      <c r="L1306" s="101"/>
      <c r="P1306" s="129"/>
    </row>
    <row r="1307" spans="8:16">
      <c r="H1307" s="101"/>
      <c r="L1307" s="101"/>
      <c r="P1307" s="129"/>
    </row>
    <row r="1308" spans="8:16">
      <c r="H1308" s="101"/>
      <c r="L1308" s="101"/>
      <c r="P1308" s="129"/>
    </row>
    <row r="1309" spans="8:16">
      <c r="H1309" s="101"/>
      <c r="L1309" s="101"/>
      <c r="P1309" s="129"/>
    </row>
    <row r="1310" spans="8:16">
      <c r="H1310" s="101"/>
      <c r="L1310" s="101"/>
      <c r="P1310" s="129"/>
    </row>
    <row r="1311" spans="8:16">
      <c r="H1311" s="101"/>
      <c r="L1311" s="101"/>
      <c r="P1311" s="129"/>
    </row>
    <row r="1312" spans="8:16">
      <c r="H1312" s="101"/>
      <c r="L1312" s="101"/>
      <c r="P1312" s="129"/>
    </row>
    <row r="1313" spans="8:16">
      <c r="H1313" s="101"/>
      <c r="L1313" s="101"/>
      <c r="P1313" s="129"/>
    </row>
    <row r="1314" spans="8:16">
      <c r="H1314" s="101"/>
      <c r="L1314" s="101"/>
      <c r="P1314" s="129"/>
    </row>
    <row r="1315" spans="8:16">
      <c r="H1315" s="101"/>
      <c r="L1315" s="101"/>
      <c r="P1315" s="129"/>
    </row>
    <row r="1316" spans="8:16">
      <c r="H1316" s="101"/>
      <c r="L1316" s="101"/>
      <c r="P1316" s="129"/>
    </row>
    <row r="1317" spans="8:16">
      <c r="H1317" s="101"/>
      <c r="L1317" s="101"/>
      <c r="P1317" s="129"/>
    </row>
    <row r="1318" spans="8:16">
      <c r="H1318" s="101"/>
      <c r="L1318" s="101"/>
      <c r="P1318" s="129"/>
    </row>
    <row r="1319" spans="8:16">
      <c r="H1319" s="101"/>
      <c r="L1319" s="101"/>
      <c r="P1319" s="129"/>
    </row>
    <row r="1320" spans="8:16">
      <c r="H1320" s="101"/>
      <c r="L1320" s="101"/>
      <c r="P1320" s="129"/>
    </row>
    <row r="1321" spans="8:16">
      <c r="H1321" s="101"/>
      <c r="L1321" s="101"/>
      <c r="P1321" s="129"/>
    </row>
    <row r="1322" spans="8:16">
      <c r="H1322" s="101"/>
      <c r="L1322" s="101"/>
      <c r="P1322" s="129"/>
    </row>
    <row r="1323" spans="8:16">
      <c r="H1323" s="101"/>
      <c r="L1323" s="101"/>
      <c r="P1323" s="129"/>
    </row>
    <row r="1324" spans="8:16">
      <c r="H1324" s="101"/>
      <c r="L1324" s="101"/>
      <c r="P1324" s="129"/>
    </row>
    <row r="1325" spans="8:16">
      <c r="H1325" s="101"/>
      <c r="L1325" s="101"/>
      <c r="P1325" s="129"/>
    </row>
    <row r="1326" spans="8:16">
      <c r="H1326" s="101"/>
      <c r="L1326" s="101"/>
      <c r="P1326" s="129"/>
    </row>
    <row r="1327" spans="8:16">
      <c r="H1327" s="101"/>
      <c r="L1327" s="101"/>
      <c r="P1327" s="129"/>
    </row>
    <row r="1328" spans="8:16">
      <c r="H1328" s="101"/>
      <c r="L1328" s="101"/>
      <c r="P1328" s="129"/>
    </row>
    <row r="1329" spans="8:16">
      <c r="H1329" s="101"/>
      <c r="L1329" s="101"/>
      <c r="P1329" s="129"/>
    </row>
    <row r="1330" spans="8:16">
      <c r="H1330" s="101"/>
      <c r="L1330" s="101"/>
      <c r="P1330" s="129"/>
    </row>
    <row r="1331" spans="8:16">
      <c r="H1331" s="101"/>
      <c r="L1331" s="101"/>
      <c r="P1331" s="129"/>
    </row>
    <row r="1332" spans="8:16">
      <c r="H1332" s="101"/>
      <c r="L1332" s="101"/>
      <c r="P1332" s="129"/>
    </row>
    <row r="1333" spans="8:16">
      <c r="H1333" s="101"/>
      <c r="L1333" s="101"/>
      <c r="P1333" s="129"/>
    </row>
    <row r="1334" spans="8:16">
      <c r="H1334" s="101"/>
      <c r="L1334" s="101"/>
      <c r="P1334" s="129"/>
    </row>
    <row r="1335" spans="8:16">
      <c r="H1335" s="101"/>
      <c r="L1335" s="101"/>
      <c r="P1335" s="129"/>
    </row>
    <row r="1336" spans="8:16">
      <c r="H1336" s="101"/>
      <c r="L1336" s="101"/>
      <c r="P1336" s="129"/>
    </row>
    <row r="1337" spans="8:16">
      <c r="H1337" s="101"/>
      <c r="L1337" s="101"/>
      <c r="P1337" s="129"/>
    </row>
    <row r="1338" spans="8:16">
      <c r="H1338" s="101"/>
      <c r="L1338" s="101"/>
      <c r="P1338" s="129"/>
    </row>
    <row r="1339" spans="8:16">
      <c r="H1339" s="101"/>
      <c r="L1339" s="101"/>
      <c r="P1339" s="129"/>
    </row>
    <row r="1340" spans="8:16">
      <c r="H1340" s="101"/>
      <c r="L1340" s="101"/>
      <c r="P1340" s="129"/>
    </row>
    <row r="1341" spans="8:16">
      <c r="H1341" s="101"/>
      <c r="L1341" s="101"/>
      <c r="P1341" s="129"/>
    </row>
    <row r="1342" spans="8:16">
      <c r="H1342" s="101"/>
      <c r="L1342" s="101"/>
      <c r="P1342" s="129"/>
    </row>
    <row r="1343" spans="8:16">
      <c r="H1343" s="101"/>
      <c r="L1343" s="101"/>
      <c r="P1343" s="129"/>
    </row>
    <row r="1344" spans="8:16">
      <c r="H1344" s="101"/>
      <c r="L1344" s="101"/>
      <c r="P1344" s="129"/>
    </row>
    <row r="1345" spans="8:16">
      <c r="H1345" s="101"/>
      <c r="L1345" s="101"/>
      <c r="P1345" s="129"/>
    </row>
    <row r="1346" spans="8:16">
      <c r="H1346" s="101"/>
      <c r="L1346" s="101"/>
      <c r="P1346" s="129"/>
    </row>
    <row r="1347" spans="8:16">
      <c r="H1347" s="101"/>
      <c r="L1347" s="101"/>
      <c r="P1347" s="129"/>
    </row>
    <row r="1348" spans="8:16">
      <c r="H1348" s="101"/>
      <c r="L1348" s="101"/>
      <c r="P1348" s="129"/>
    </row>
    <row r="1349" spans="8:16">
      <c r="H1349" s="101"/>
      <c r="L1349" s="101"/>
      <c r="P1349" s="129"/>
    </row>
    <row r="1350" spans="8:16">
      <c r="H1350" s="101"/>
      <c r="L1350" s="101"/>
      <c r="P1350" s="129"/>
    </row>
    <row r="1351" spans="8:16">
      <c r="H1351" s="101"/>
      <c r="L1351" s="101"/>
      <c r="P1351" s="129"/>
    </row>
    <row r="1352" spans="8:16">
      <c r="H1352" s="101"/>
      <c r="L1352" s="101"/>
      <c r="P1352" s="129"/>
    </row>
    <row r="1353" spans="8:16">
      <c r="H1353" s="101"/>
      <c r="L1353" s="101"/>
      <c r="P1353" s="129"/>
    </row>
    <row r="1354" spans="8:16">
      <c r="H1354" s="101"/>
      <c r="L1354" s="101"/>
      <c r="P1354" s="129"/>
    </row>
    <row r="1355" spans="8:16">
      <c r="H1355" s="101"/>
      <c r="L1355" s="101"/>
      <c r="P1355" s="129"/>
    </row>
    <row r="1356" spans="8:16">
      <c r="H1356" s="101"/>
      <c r="L1356" s="101"/>
      <c r="P1356" s="129"/>
    </row>
    <row r="1357" spans="8:16">
      <c r="H1357" s="101"/>
      <c r="L1357" s="101"/>
      <c r="P1357" s="129"/>
    </row>
    <row r="1358" spans="8:16">
      <c r="H1358" s="101"/>
      <c r="L1358" s="101"/>
      <c r="P1358" s="129"/>
    </row>
    <row r="1359" spans="8:16">
      <c r="H1359" s="101"/>
      <c r="L1359" s="101"/>
      <c r="P1359" s="129"/>
    </row>
    <row r="1360" spans="8:16">
      <c r="H1360" s="101"/>
      <c r="L1360" s="101"/>
      <c r="P1360" s="129"/>
    </row>
    <row r="1361" spans="8:16">
      <c r="H1361" s="101"/>
      <c r="L1361" s="101"/>
      <c r="P1361" s="129"/>
    </row>
    <row r="1362" spans="8:16">
      <c r="H1362" s="101"/>
      <c r="L1362" s="101"/>
      <c r="P1362" s="129"/>
    </row>
    <row r="1363" spans="8:16">
      <c r="H1363" s="101"/>
      <c r="L1363" s="101"/>
      <c r="P1363" s="129"/>
    </row>
    <row r="1364" spans="8:16">
      <c r="H1364" s="101"/>
      <c r="L1364" s="101"/>
      <c r="P1364" s="129"/>
    </row>
    <row r="1365" spans="8:16">
      <c r="H1365" s="101"/>
      <c r="L1365" s="101"/>
      <c r="P1365" s="129"/>
    </row>
    <row r="1366" spans="8:16">
      <c r="H1366" s="101"/>
      <c r="L1366" s="101"/>
      <c r="P1366" s="129"/>
    </row>
    <row r="1367" spans="8:16">
      <c r="H1367" s="101"/>
      <c r="L1367" s="101"/>
      <c r="P1367" s="129"/>
    </row>
    <row r="1368" spans="8:16">
      <c r="H1368" s="101"/>
      <c r="L1368" s="101"/>
      <c r="P1368" s="129"/>
    </row>
    <row r="1369" spans="8:16">
      <c r="H1369" s="101"/>
      <c r="L1369" s="101"/>
      <c r="P1369" s="129"/>
    </row>
    <row r="1370" spans="8:16">
      <c r="H1370" s="101"/>
      <c r="L1370" s="101"/>
      <c r="P1370" s="129"/>
    </row>
    <row r="1371" spans="8:16">
      <c r="H1371" s="101"/>
      <c r="L1371" s="101"/>
      <c r="P1371" s="129"/>
    </row>
    <row r="1372" spans="8:16">
      <c r="H1372" s="101"/>
      <c r="L1372" s="101"/>
      <c r="P1372" s="129"/>
    </row>
    <row r="1373" spans="8:16">
      <c r="H1373" s="101"/>
      <c r="L1373" s="101"/>
      <c r="P1373" s="129"/>
    </row>
    <row r="1374" spans="8:16">
      <c r="H1374" s="101"/>
      <c r="L1374" s="101"/>
      <c r="P1374" s="129"/>
    </row>
    <row r="1375" spans="8:16">
      <c r="H1375" s="101"/>
      <c r="L1375" s="101"/>
      <c r="P1375" s="129"/>
    </row>
    <row r="1376" spans="8:16">
      <c r="H1376" s="101"/>
      <c r="L1376" s="101"/>
      <c r="P1376" s="129"/>
    </row>
    <row r="1377" spans="8:16">
      <c r="H1377" s="101"/>
      <c r="L1377" s="101"/>
      <c r="P1377" s="129"/>
    </row>
    <row r="1378" spans="8:16">
      <c r="H1378" s="101"/>
      <c r="L1378" s="101"/>
      <c r="P1378" s="129"/>
    </row>
    <row r="1379" spans="8:16">
      <c r="H1379" s="101"/>
      <c r="L1379" s="101"/>
      <c r="P1379" s="129"/>
    </row>
    <row r="1380" spans="8:16">
      <c r="H1380" s="101"/>
      <c r="L1380" s="101"/>
      <c r="P1380" s="129"/>
    </row>
    <row r="1381" spans="8:16">
      <c r="H1381" s="101"/>
      <c r="L1381" s="101"/>
      <c r="P1381" s="129"/>
    </row>
    <row r="1382" spans="8:16">
      <c r="H1382" s="101"/>
      <c r="L1382" s="101"/>
      <c r="P1382" s="129"/>
    </row>
    <row r="1383" spans="8:16">
      <c r="H1383" s="101"/>
      <c r="L1383" s="101"/>
      <c r="P1383" s="129"/>
    </row>
    <row r="1384" spans="8:16">
      <c r="H1384" s="101"/>
      <c r="L1384" s="101"/>
      <c r="P1384" s="129"/>
    </row>
    <row r="1385" spans="8:16">
      <c r="H1385" s="101"/>
      <c r="L1385" s="101"/>
      <c r="P1385" s="129"/>
    </row>
    <row r="1386" spans="8:16">
      <c r="H1386" s="101"/>
      <c r="L1386" s="101"/>
      <c r="P1386" s="129"/>
    </row>
    <row r="1387" spans="8:16">
      <c r="H1387" s="101"/>
      <c r="L1387" s="101"/>
      <c r="P1387" s="129"/>
    </row>
    <row r="1388" spans="8:16">
      <c r="H1388" s="101"/>
      <c r="L1388" s="101"/>
      <c r="P1388" s="129"/>
    </row>
    <row r="1389" spans="8:16">
      <c r="H1389" s="101"/>
      <c r="L1389" s="101"/>
      <c r="P1389" s="129"/>
    </row>
    <row r="1390" spans="8:16">
      <c r="H1390" s="101"/>
      <c r="L1390" s="101"/>
      <c r="P1390" s="129"/>
    </row>
    <row r="1391" spans="8:16">
      <c r="H1391" s="101"/>
      <c r="L1391" s="101"/>
      <c r="P1391" s="129"/>
    </row>
    <row r="1392" spans="8:16">
      <c r="H1392" s="101"/>
      <c r="L1392" s="101"/>
      <c r="P1392" s="129"/>
    </row>
    <row r="1393" spans="8:16">
      <c r="H1393" s="101"/>
      <c r="L1393" s="101"/>
      <c r="P1393" s="129"/>
    </row>
    <row r="1394" spans="8:16">
      <c r="H1394" s="101"/>
      <c r="L1394" s="101"/>
      <c r="P1394" s="129"/>
    </row>
    <row r="1395" spans="8:16">
      <c r="H1395" s="101"/>
      <c r="L1395" s="101"/>
      <c r="P1395" s="129"/>
    </row>
    <row r="1396" spans="8:16">
      <c r="H1396" s="101"/>
      <c r="L1396" s="101"/>
      <c r="P1396" s="129"/>
    </row>
    <row r="1397" spans="8:16">
      <c r="H1397" s="101"/>
      <c r="L1397" s="101"/>
      <c r="P1397" s="129"/>
    </row>
    <row r="1398" spans="8:16">
      <c r="H1398" s="101"/>
      <c r="L1398" s="101"/>
      <c r="P1398" s="129"/>
    </row>
    <row r="1399" spans="8:16">
      <c r="H1399" s="101"/>
      <c r="L1399" s="101"/>
      <c r="P1399" s="129"/>
    </row>
    <row r="1400" spans="8:16">
      <c r="H1400" s="101"/>
      <c r="L1400" s="101"/>
      <c r="P1400" s="129"/>
    </row>
    <row r="1401" spans="8:16">
      <c r="H1401" s="101"/>
      <c r="L1401" s="101"/>
      <c r="P1401" s="129"/>
    </row>
    <row r="1402" spans="8:16">
      <c r="H1402" s="101"/>
      <c r="L1402" s="101"/>
      <c r="P1402" s="129"/>
    </row>
    <row r="1403" spans="8:16">
      <c r="H1403" s="101"/>
      <c r="L1403" s="101"/>
      <c r="P1403" s="129"/>
    </row>
    <row r="1404" spans="8:16">
      <c r="H1404" s="101"/>
      <c r="L1404" s="101"/>
      <c r="P1404" s="129"/>
    </row>
    <row r="1405" spans="8:16">
      <c r="H1405" s="101"/>
      <c r="L1405" s="101"/>
      <c r="P1405" s="129"/>
    </row>
    <row r="1406" spans="8:16">
      <c r="H1406" s="101"/>
      <c r="L1406" s="101"/>
      <c r="P1406" s="129"/>
    </row>
    <row r="1407" spans="8:16">
      <c r="H1407" s="101"/>
      <c r="L1407" s="101"/>
      <c r="P1407" s="129"/>
    </row>
    <row r="1408" spans="8:16">
      <c r="H1408" s="101"/>
      <c r="L1408" s="101"/>
      <c r="P1408" s="129"/>
    </row>
    <row r="1409" spans="8:16">
      <c r="H1409" s="101"/>
      <c r="L1409" s="101"/>
      <c r="P1409" s="129"/>
    </row>
    <row r="1410" spans="8:16">
      <c r="H1410" s="101"/>
      <c r="L1410" s="101"/>
      <c r="P1410" s="129"/>
    </row>
    <row r="1411" spans="8:16">
      <c r="H1411" s="101"/>
      <c r="L1411" s="101"/>
      <c r="P1411" s="129"/>
    </row>
    <row r="1412" spans="8:16">
      <c r="H1412" s="101"/>
      <c r="L1412" s="101"/>
      <c r="P1412" s="129"/>
    </row>
    <row r="1413" spans="8:16">
      <c r="H1413" s="101"/>
      <c r="L1413" s="101"/>
      <c r="P1413" s="129"/>
    </row>
    <row r="1414" spans="8:16">
      <c r="H1414" s="101"/>
      <c r="L1414" s="101"/>
      <c r="P1414" s="129"/>
    </row>
    <row r="1415" spans="8:16">
      <c r="H1415" s="101"/>
      <c r="L1415" s="101"/>
      <c r="P1415" s="129"/>
    </row>
    <row r="1416" spans="8:16">
      <c r="H1416" s="101"/>
      <c r="L1416" s="101"/>
      <c r="P1416" s="129"/>
    </row>
    <row r="1417" spans="8:16">
      <c r="H1417" s="101"/>
      <c r="L1417" s="101"/>
      <c r="P1417" s="129"/>
    </row>
    <row r="1418" spans="8:16">
      <c r="H1418" s="101"/>
      <c r="L1418" s="101"/>
      <c r="P1418" s="129"/>
    </row>
    <row r="1419" spans="8:16">
      <c r="H1419" s="101"/>
      <c r="L1419" s="101"/>
      <c r="P1419" s="129"/>
    </row>
    <row r="1420" spans="8:16">
      <c r="H1420" s="101"/>
      <c r="L1420" s="101"/>
      <c r="P1420" s="129"/>
    </row>
    <row r="1421" spans="8:16">
      <c r="H1421" s="101"/>
      <c r="L1421" s="101"/>
      <c r="P1421" s="129"/>
    </row>
    <row r="1422" spans="8:16">
      <c r="H1422" s="101"/>
      <c r="L1422" s="101"/>
      <c r="P1422" s="129"/>
    </row>
    <row r="1423" spans="8:16">
      <c r="H1423" s="101"/>
      <c r="L1423" s="101"/>
      <c r="P1423" s="129"/>
    </row>
    <row r="1424" spans="8:16">
      <c r="H1424" s="101"/>
      <c r="L1424" s="101"/>
      <c r="P1424" s="129"/>
    </row>
    <row r="1425" spans="8:16">
      <c r="H1425" s="101"/>
      <c r="L1425" s="101"/>
      <c r="P1425" s="129"/>
    </row>
    <row r="1426" spans="8:16">
      <c r="H1426" s="101"/>
      <c r="L1426" s="101"/>
      <c r="P1426" s="129"/>
    </row>
    <row r="1427" spans="8:16">
      <c r="H1427" s="101"/>
      <c r="L1427" s="101"/>
      <c r="P1427" s="129"/>
    </row>
    <row r="1428" spans="8:16">
      <c r="H1428" s="101"/>
      <c r="L1428" s="101"/>
      <c r="P1428" s="129"/>
    </row>
    <row r="1429" spans="8:16">
      <c r="H1429" s="101"/>
      <c r="L1429" s="101"/>
      <c r="P1429" s="129"/>
    </row>
    <row r="1430" spans="8:16">
      <c r="H1430" s="101"/>
      <c r="L1430" s="101"/>
      <c r="P1430" s="129"/>
    </row>
    <row r="1431" spans="8:16">
      <c r="H1431" s="101"/>
      <c r="L1431" s="101"/>
      <c r="P1431" s="129"/>
    </row>
    <row r="1432" spans="8:16">
      <c r="H1432" s="101"/>
      <c r="L1432" s="101"/>
      <c r="P1432" s="129"/>
    </row>
    <row r="1433" spans="8:16">
      <c r="H1433" s="101"/>
      <c r="L1433" s="101"/>
      <c r="P1433" s="129"/>
    </row>
    <row r="1434" spans="8:16">
      <c r="H1434" s="101"/>
      <c r="L1434" s="101"/>
      <c r="P1434" s="129"/>
    </row>
    <row r="1435" spans="8:16">
      <c r="H1435" s="101"/>
      <c r="L1435" s="101"/>
      <c r="P1435" s="129"/>
    </row>
    <row r="1436" spans="8:16">
      <c r="H1436" s="101"/>
      <c r="L1436" s="101"/>
      <c r="P1436" s="129"/>
    </row>
    <row r="1437" spans="8:16">
      <c r="H1437" s="101"/>
      <c r="L1437" s="101"/>
      <c r="P1437" s="129"/>
    </row>
    <row r="1438" spans="8:16">
      <c r="H1438" s="101"/>
      <c r="L1438" s="101"/>
      <c r="P1438" s="129"/>
    </row>
    <row r="1439" spans="8:16">
      <c r="H1439" s="101"/>
      <c r="L1439" s="101"/>
      <c r="P1439" s="129"/>
    </row>
    <row r="1440" spans="8:16">
      <c r="H1440" s="101"/>
      <c r="L1440" s="101"/>
      <c r="P1440" s="129"/>
    </row>
    <row r="1441" spans="8:16">
      <c r="H1441" s="101"/>
      <c r="L1441" s="101"/>
      <c r="P1441" s="129"/>
    </row>
    <row r="1442" spans="8:16">
      <c r="H1442" s="101"/>
      <c r="L1442" s="101"/>
      <c r="P1442" s="129"/>
    </row>
    <row r="1443" spans="8:16">
      <c r="H1443" s="101"/>
      <c r="L1443" s="101"/>
      <c r="P1443" s="129"/>
    </row>
    <row r="1444" spans="8:16">
      <c r="H1444" s="101"/>
      <c r="L1444" s="101"/>
      <c r="P1444" s="129"/>
    </row>
    <row r="1445" spans="8:16">
      <c r="H1445" s="101"/>
      <c r="L1445" s="101"/>
      <c r="P1445" s="129"/>
    </row>
    <row r="1446" spans="8:16">
      <c r="H1446" s="101"/>
      <c r="L1446" s="101"/>
      <c r="P1446" s="129"/>
    </row>
    <row r="1447" spans="8:16">
      <c r="H1447" s="101"/>
      <c r="L1447" s="101"/>
      <c r="P1447" s="129"/>
    </row>
    <row r="1448" spans="8:16">
      <c r="H1448" s="101"/>
      <c r="L1448" s="101"/>
      <c r="P1448" s="129"/>
    </row>
    <row r="1449" spans="8:16">
      <c r="H1449" s="101"/>
      <c r="L1449" s="101"/>
      <c r="P1449" s="129"/>
    </row>
    <row r="1450" spans="8:16">
      <c r="H1450" s="101"/>
      <c r="L1450" s="101"/>
      <c r="P1450" s="129"/>
    </row>
    <row r="1451" spans="8:16">
      <c r="H1451" s="101"/>
      <c r="L1451" s="101"/>
      <c r="P1451" s="129"/>
    </row>
    <row r="1452" spans="8:16">
      <c r="H1452" s="101"/>
      <c r="L1452" s="101"/>
      <c r="P1452" s="129"/>
    </row>
    <row r="1453" spans="8:16">
      <c r="H1453" s="101"/>
      <c r="L1453" s="101"/>
      <c r="P1453" s="129"/>
    </row>
    <row r="1454" spans="8:16">
      <c r="H1454" s="101"/>
      <c r="L1454" s="101"/>
      <c r="P1454" s="129"/>
    </row>
    <row r="1455" spans="8:16">
      <c r="H1455" s="101"/>
      <c r="L1455" s="101"/>
      <c r="P1455" s="129"/>
    </row>
    <row r="1456" spans="8:16">
      <c r="H1456" s="101"/>
      <c r="L1456" s="101"/>
      <c r="P1456" s="129"/>
    </row>
    <row r="1457" spans="8:16">
      <c r="H1457" s="101"/>
      <c r="L1457" s="101"/>
      <c r="P1457" s="129"/>
    </row>
    <row r="1458" spans="8:16">
      <c r="H1458" s="101"/>
      <c r="L1458" s="101"/>
      <c r="P1458" s="129"/>
    </row>
    <row r="1459" spans="8:16">
      <c r="H1459" s="101"/>
      <c r="L1459" s="101"/>
      <c r="P1459" s="129"/>
    </row>
    <row r="1460" spans="8:16">
      <c r="H1460" s="101"/>
      <c r="L1460" s="101"/>
      <c r="P1460" s="129"/>
    </row>
    <row r="1461" spans="8:16">
      <c r="H1461" s="101"/>
      <c r="L1461" s="101"/>
      <c r="P1461" s="129"/>
    </row>
    <row r="1462" spans="8:16">
      <c r="H1462" s="101"/>
      <c r="L1462" s="101"/>
      <c r="P1462" s="129"/>
    </row>
    <row r="1463" spans="8:16">
      <c r="H1463" s="101"/>
      <c r="L1463" s="101"/>
      <c r="P1463" s="129"/>
    </row>
    <row r="1464" spans="8:16">
      <c r="H1464" s="101"/>
      <c r="L1464" s="101"/>
      <c r="P1464" s="129"/>
    </row>
    <row r="1465" spans="8:16">
      <c r="H1465" s="101"/>
      <c r="L1465" s="101"/>
      <c r="P1465" s="129"/>
    </row>
    <row r="1466" spans="8:16">
      <c r="H1466" s="101"/>
      <c r="L1466" s="101"/>
      <c r="P1466" s="129"/>
    </row>
    <row r="1467" spans="8:16">
      <c r="H1467" s="101"/>
      <c r="L1467" s="101"/>
      <c r="P1467" s="129"/>
    </row>
    <row r="1468" spans="8:16">
      <c r="H1468" s="101"/>
      <c r="L1468" s="101"/>
      <c r="P1468" s="129"/>
    </row>
    <row r="1469" spans="8:16">
      <c r="H1469" s="101"/>
      <c r="L1469" s="101"/>
      <c r="P1469" s="129"/>
    </row>
    <row r="1470" spans="8:16">
      <c r="H1470" s="101"/>
      <c r="L1470" s="101"/>
      <c r="P1470" s="129"/>
    </row>
    <row r="1471" spans="8:16">
      <c r="H1471" s="101"/>
      <c r="L1471" s="101"/>
      <c r="P1471" s="129"/>
    </row>
    <row r="1472" spans="8:16">
      <c r="H1472" s="101"/>
      <c r="L1472" s="101"/>
      <c r="P1472" s="129"/>
    </row>
    <row r="1473" spans="8:16">
      <c r="H1473" s="101"/>
      <c r="L1473" s="101"/>
      <c r="P1473" s="129"/>
    </row>
    <row r="1474" spans="8:16">
      <c r="H1474" s="101"/>
      <c r="L1474" s="101"/>
      <c r="P1474" s="129"/>
    </row>
    <row r="1475" spans="8:16">
      <c r="H1475" s="101"/>
      <c r="L1475" s="101"/>
      <c r="P1475" s="129"/>
    </row>
    <row r="1476" spans="8:16">
      <c r="H1476" s="101"/>
      <c r="L1476" s="101"/>
      <c r="P1476" s="129"/>
    </row>
    <row r="1477" spans="8:16">
      <c r="H1477" s="101"/>
      <c r="L1477" s="101"/>
      <c r="P1477" s="129"/>
    </row>
    <row r="1478" spans="8:16">
      <c r="H1478" s="101"/>
      <c r="L1478" s="101"/>
      <c r="P1478" s="129"/>
    </row>
    <row r="1479" spans="8:16">
      <c r="H1479" s="101"/>
      <c r="L1479" s="101"/>
      <c r="P1479" s="129"/>
    </row>
    <row r="1480" spans="8:16">
      <c r="H1480" s="101"/>
      <c r="L1480" s="101"/>
      <c r="P1480" s="129"/>
    </row>
    <row r="1481" spans="8:16">
      <c r="H1481" s="101"/>
      <c r="L1481" s="101"/>
      <c r="P1481" s="129"/>
    </row>
    <row r="1482" spans="8:16">
      <c r="H1482" s="101"/>
      <c r="L1482" s="101"/>
      <c r="P1482" s="129"/>
    </row>
    <row r="1483" spans="8:16">
      <c r="H1483" s="101"/>
      <c r="L1483" s="101"/>
      <c r="P1483" s="129"/>
    </row>
    <row r="1484" spans="8:16">
      <c r="H1484" s="101"/>
      <c r="L1484" s="101"/>
      <c r="P1484" s="129"/>
    </row>
    <row r="1485" spans="8:16">
      <c r="H1485" s="101"/>
      <c r="L1485" s="101"/>
      <c r="P1485" s="129"/>
    </row>
    <row r="1486" spans="8:16">
      <c r="H1486" s="101"/>
      <c r="L1486" s="101"/>
      <c r="P1486" s="129"/>
    </row>
    <row r="1487" spans="8:16">
      <c r="H1487" s="101"/>
      <c r="L1487" s="101"/>
      <c r="P1487" s="129"/>
    </row>
    <row r="1488" spans="8:16">
      <c r="H1488" s="101"/>
      <c r="L1488" s="101"/>
      <c r="P1488" s="129"/>
    </row>
    <row r="1489" spans="8:16">
      <c r="H1489" s="101"/>
      <c r="L1489" s="101"/>
      <c r="P1489" s="129"/>
    </row>
    <row r="1490" spans="8:16">
      <c r="H1490" s="101"/>
      <c r="L1490" s="101"/>
      <c r="P1490" s="129"/>
    </row>
    <row r="1491" spans="8:16">
      <c r="H1491" s="101"/>
      <c r="L1491" s="101"/>
      <c r="P1491" s="129"/>
    </row>
    <row r="1492" spans="8:16">
      <c r="H1492" s="101"/>
      <c r="L1492" s="101"/>
      <c r="P1492" s="129"/>
    </row>
    <row r="1493" spans="8:16">
      <c r="H1493" s="101"/>
      <c r="L1493" s="101"/>
      <c r="P1493" s="129"/>
    </row>
    <row r="1494" spans="8:16">
      <c r="H1494" s="101"/>
      <c r="L1494" s="101"/>
      <c r="P1494" s="129"/>
    </row>
    <row r="1495" spans="8:16">
      <c r="H1495" s="101"/>
      <c r="L1495" s="101"/>
      <c r="P1495" s="129"/>
    </row>
    <row r="1496" spans="8:16">
      <c r="H1496" s="101"/>
      <c r="L1496" s="101"/>
      <c r="P1496" s="129"/>
    </row>
    <row r="1497" spans="8:16">
      <c r="H1497" s="101"/>
      <c r="L1497" s="101"/>
      <c r="P1497" s="129"/>
    </row>
    <row r="1498" spans="8:16">
      <c r="H1498" s="101"/>
      <c r="L1498" s="101"/>
      <c r="P1498" s="129"/>
    </row>
    <row r="1499" spans="8:16">
      <c r="H1499" s="101"/>
      <c r="L1499" s="101"/>
      <c r="P1499" s="129"/>
    </row>
    <row r="1500" spans="8:16">
      <c r="H1500" s="101"/>
      <c r="L1500" s="101"/>
      <c r="P1500" s="129"/>
    </row>
    <row r="1501" spans="8:16">
      <c r="H1501" s="101"/>
      <c r="L1501" s="101"/>
      <c r="P1501" s="129"/>
    </row>
    <row r="1502" spans="8:16">
      <c r="H1502" s="101"/>
      <c r="L1502" s="101"/>
      <c r="P1502" s="129"/>
    </row>
    <row r="1503" spans="8:16">
      <c r="H1503" s="101"/>
      <c r="L1503" s="101"/>
      <c r="P1503" s="129"/>
    </row>
    <row r="1504" spans="8:16">
      <c r="H1504" s="101"/>
      <c r="L1504" s="101"/>
      <c r="P1504" s="129"/>
    </row>
    <row r="1505" spans="8:16">
      <c r="H1505" s="101"/>
      <c r="L1505" s="101"/>
      <c r="P1505" s="129"/>
    </row>
    <row r="1506" spans="8:16">
      <c r="H1506" s="101"/>
      <c r="L1506" s="101"/>
      <c r="P1506" s="129"/>
    </row>
    <row r="1507" spans="8:16">
      <c r="H1507" s="101"/>
      <c r="L1507" s="101"/>
      <c r="P1507" s="129"/>
    </row>
    <row r="1508" spans="8:16">
      <c r="H1508" s="101"/>
      <c r="L1508" s="101"/>
      <c r="P1508" s="129"/>
    </row>
    <row r="1509" spans="8:16">
      <c r="H1509" s="101"/>
      <c r="L1509" s="101"/>
      <c r="P1509" s="129"/>
    </row>
    <row r="1510" spans="8:16">
      <c r="H1510" s="101"/>
      <c r="L1510" s="101"/>
      <c r="P1510" s="129"/>
    </row>
    <row r="1511" spans="8:16">
      <c r="H1511" s="101"/>
      <c r="L1511" s="101"/>
      <c r="P1511" s="129"/>
    </row>
    <row r="1512" spans="8:16">
      <c r="H1512" s="101"/>
      <c r="L1512" s="101"/>
      <c r="P1512" s="129"/>
    </row>
    <row r="1513" spans="8:16">
      <c r="H1513" s="101"/>
      <c r="L1513" s="101"/>
      <c r="P1513" s="129"/>
    </row>
    <row r="1514" spans="8:16">
      <c r="H1514" s="101"/>
      <c r="L1514" s="101"/>
      <c r="P1514" s="129"/>
    </row>
    <row r="1515" spans="8:16">
      <c r="H1515" s="101"/>
      <c r="L1515" s="101"/>
      <c r="P1515" s="129"/>
    </row>
    <row r="1516" spans="8:16">
      <c r="H1516" s="101"/>
      <c r="L1516" s="101"/>
      <c r="P1516" s="129"/>
    </row>
    <row r="1517" spans="8:16">
      <c r="H1517" s="101"/>
      <c r="L1517" s="101"/>
      <c r="P1517" s="129"/>
    </row>
    <row r="1518" spans="8:16">
      <c r="H1518" s="101"/>
      <c r="L1518" s="101"/>
      <c r="P1518" s="129"/>
    </row>
    <row r="1519" spans="8:16">
      <c r="H1519" s="101"/>
      <c r="L1519" s="101"/>
      <c r="P1519" s="129"/>
    </row>
    <row r="1520" spans="8:16">
      <c r="H1520" s="101"/>
      <c r="L1520" s="101"/>
      <c r="P1520" s="129"/>
    </row>
    <row r="1521" spans="8:16">
      <c r="H1521" s="101"/>
      <c r="L1521" s="101"/>
      <c r="P1521" s="129"/>
    </row>
    <row r="1522" spans="8:16">
      <c r="H1522" s="101"/>
      <c r="L1522" s="101"/>
      <c r="P1522" s="129"/>
    </row>
    <row r="1523" spans="8:16">
      <c r="H1523" s="101"/>
      <c r="L1523" s="101"/>
      <c r="P1523" s="129"/>
    </row>
    <row r="1524" spans="8:16">
      <c r="H1524" s="101"/>
      <c r="L1524" s="101"/>
      <c r="P1524" s="129"/>
    </row>
    <row r="1525" spans="8:16">
      <c r="H1525" s="101"/>
      <c r="L1525" s="101"/>
      <c r="P1525" s="129"/>
    </row>
    <row r="1526" spans="8:16">
      <c r="H1526" s="101"/>
      <c r="L1526" s="101"/>
      <c r="P1526" s="129"/>
    </row>
    <row r="1527" spans="8:16">
      <c r="H1527" s="101"/>
      <c r="L1527" s="101"/>
      <c r="P1527" s="129"/>
    </row>
    <row r="1528" spans="8:16">
      <c r="H1528" s="101"/>
      <c r="L1528" s="101"/>
      <c r="P1528" s="129"/>
    </row>
    <row r="1529" spans="8:16">
      <c r="H1529" s="101"/>
      <c r="L1529" s="101"/>
      <c r="P1529" s="129"/>
    </row>
    <row r="1530" spans="8:16">
      <c r="H1530" s="101"/>
      <c r="L1530" s="101"/>
      <c r="P1530" s="129"/>
    </row>
    <row r="1531" spans="8:16">
      <c r="H1531" s="101"/>
      <c r="L1531" s="101"/>
      <c r="P1531" s="129"/>
    </row>
    <row r="1532" spans="8:16">
      <c r="H1532" s="101"/>
      <c r="L1532" s="101"/>
      <c r="P1532" s="129"/>
    </row>
    <row r="1533" spans="8:16">
      <c r="H1533" s="101"/>
      <c r="L1533" s="101"/>
      <c r="P1533" s="129"/>
    </row>
    <row r="1534" spans="8:16">
      <c r="H1534" s="101"/>
      <c r="L1534" s="101"/>
      <c r="P1534" s="129"/>
    </row>
    <row r="1535" spans="8:16">
      <c r="H1535" s="101"/>
      <c r="L1535" s="101"/>
      <c r="P1535" s="129"/>
    </row>
    <row r="1536" spans="8:16">
      <c r="H1536" s="101"/>
      <c r="L1536" s="101"/>
      <c r="P1536" s="129"/>
    </row>
    <row r="1537" spans="8:16">
      <c r="H1537" s="101"/>
      <c r="L1537" s="101"/>
      <c r="P1537" s="129"/>
    </row>
    <row r="1538" spans="8:16">
      <c r="H1538" s="101"/>
      <c r="L1538" s="101"/>
      <c r="P1538" s="129"/>
    </row>
    <row r="1539" spans="8:16">
      <c r="H1539" s="101"/>
      <c r="L1539" s="101"/>
      <c r="P1539" s="129"/>
    </row>
    <row r="1540" spans="8:16">
      <c r="H1540" s="101"/>
      <c r="L1540" s="101"/>
      <c r="P1540" s="129"/>
    </row>
    <row r="1541" spans="8:16">
      <c r="H1541" s="101"/>
      <c r="L1541" s="101"/>
      <c r="P1541" s="129"/>
    </row>
    <row r="1542" spans="8:16">
      <c r="H1542" s="101"/>
      <c r="L1542" s="101"/>
      <c r="P1542" s="129"/>
    </row>
    <row r="1543" spans="8:16">
      <c r="H1543" s="101"/>
      <c r="L1543" s="101"/>
      <c r="P1543" s="129"/>
    </row>
    <row r="1544" spans="8:16">
      <c r="H1544" s="101"/>
      <c r="L1544" s="101"/>
      <c r="P1544" s="129"/>
    </row>
    <row r="1545" spans="8:16">
      <c r="H1545" s="101"/>
      <c r="L1545" s="101"/>
      <c r="P1545" s="129"/>
    </row>
    <row r="1546" spans="8:16">
      <c r="H1546" s="101"/>
      <c r="L1546" s="101"/>
      <c r="P1546" s="129"/>
    </row>
    <row r="1547" spans="8:16">
      <c r="H1547" s="101"/>
      <c r="L1547" s="101"/>
      <c r="P1547" s="129"/>
    </row>
    <row r="1548" spans="8:16">
      <c r="H1548" s="101"/>
      <c r="L1548" s="101"/>
      <c r="P1548" s="129"/>
    </row>
    <row r="1549" spans="8:16">
      <c r="H1549" s="101"/>
      <c r="L1549" s="101"/>
      <c r="P1549" s="129"/>
    </row>
    <row r="1550" spans="8:16">
      <c r="H1550" s="101"/>
      <c r="L1550" s="101"/>
      <c r="P1550" s="129"/>
    </row>
    <row r="1551" spans="8:16">
      <c r="H1551" s="101"/>
      <c r="L1551" s="101"/>
      <c r="P1551" s="129"/>
    </row>
    <row r="1552" spans="8:16">
      <c r="H1552" s="101"/>
      <c r="L1552" s="101"/>
      <c r="P1552" s="129"/>
    </row>
    <row r="1553" spans="8:16">
      <c r="H1553" s="101"/>
      <c r="L1553" s="101"/>
      <c r="P1553" s="129"/>
    </row>
    <row r="1554" spans="8:16">
      <c r="H1554" s="101"/>
      <c r="L1554" s="101"/>
      <c r="P1554" s="129"/>
    </row>
    <row r="1555" spans="8:16">
      <c r="H1555" s="101"/>
      <c r="L1555" s="101"/>
      <c r="P1555" s="129"/>
    </row>
    <row r="1556" spans="8:16">
      <c r="H1556" s="101"/>
      <c r="L1556" s="101"/>
      <c r="P1556" s="129"/>
    </row>
    <row r="1557" spans="8:16">
      <c r="H1557" s="101"/>
      <c r="L1557" s="101"/>
      <c r="P1557" s="129"/>
    </row>
    <row r="1558" spans="8:16">
      <c r="H1558" s="101"/>
      <c r="L1558" s="101"/>
      <c r="P1558" s="129"/>
    </row>
    <row r="1559" spans="8:16">
      <c r="H1559" s="101"/>
      <c r="L1559" s="101"/>
      <c r="P1559" s="129"/>
    </row>
    <row r="1560" spans="8:16">
      <c r="H1560" s="101"/>
      <c r="L1560" s="101"/>
      <c r="P1560" s="129"/>
    </row>
    <row r="1561" spans="8:16">
      <c r="H1561" s="101"/>
      <c r="L1561" s="101"/>
      <c r="P1561" s="129"/>
    </row>
    <row r="1562" spans="8:16">
      <c r="H1562" s="101"/>
      <c r="L1562" s="101"/>
      <c r="P1562" s="129"/>
    </row>
    <row r="1563" spans="8:16">
      <c r="H1563" s="101"/>
      <c r="L1563" s="101"/>
      <c r="P1563" s="129"/>
    </row>
    <row r="1564" spans="8:16">
      <c r="H1564" s="101"/>
      <c r="L1564" s="101"/>
      <c r="P1564" s="129"/>
    </row>
    <row r="1565" spans="8:16">
      <c r="H1565" s="101"/>
      <c r="L1565" s="101"/>
      <c r="P1565" s="129"/>
    </row>
    <row r="1566" spans="8:16">
      <c r="H1566" s="101"/>
      <c r="L1566" s="101"/>
      <c r="P1566" s="129"/>
    </row>
    <row r="1567" spans="8:16">
      <c r="H1567" s="101"/>
      <c r="L1567" s="101"/>
      <c r="P1567" s="129"/>
    </row>
    <row r="1568" spans="8:16">
      <c r="H1568" s="101"/>
      <c r="L1568" s="101"/>
      <c r="P1568" s="129"/>
    </row>
    <row r="1569" spans="8:16">
      <c r="H1569" s="101"/>
      <c r="L1569" s="101"/>
      <c r="P1569" s="129"/>
    </row>
    <row r="1570" spans="8:16">
      <c r="H1570" s="101"/>
      <c r="L1570" s="101"/>
      <c r="P1570" s="129"/>
    </row>
    <row r="1571" spans="8:16">
      <c r="H1571" s="101"/>
      <c r="L1571" s="101"/>
      <c r="P1571" s="129"/>
    </row>
    <row r="1572" spans="8:16">
      <c r="H1572" s="101"/>
      <c r="L1572" s="101"/>
      <c r="P1572" s="129"/>
    </row>
    <row r="1573" spans="8:16">
      <c r="H1573" s="101"/>
      <c r="L1573" s="101"/>
      <c r="P1573" s="129"/>
    </row>
    <row r="1574" spans="8:16">
      <c r="H1574" s="101"/>
      <c r="L1574" s="101"/>
      <c r="P1574" s="129"/>
    </row>
    <row r="1575" spans="8:16">
      <c r="H1575" s="101"/>
      <c r="L1575" s="101"/>
      <c r="P1575" s="129"/>
    </row>
    <row r="1576" spans="8:16">
      <c r="H1576" s="101"/>
      <c r="L1576" s="101"/>
      <c r="P1576" s="129"/>
    </row>
    <row r="1577" spans="8:16">
      <c r="H1577" s="101"/>
      <c r="L1577" s="101"/>
      <c r="P1577" s="129"/>
    </row>
    <row r="1578" spans="8:16">
      <c r="H1578" s="101"/>
      <c r="L1578" s="101"/>
      <c r="P1578" s="129"/>
    </row>
    <row r="1579" spans="8:16">
      <c r="H1579" s="101"/>
      <c r="L1579" s="101"/>
      <c r="P1579" s="129"/>
    </row>
    <row r="1580" spans="8:16">
      <c r="H1580" s="101"/>
      <c r="L1580" s="101"/>
      <c r="P1580" s="129"/>
    </row>
    <row r="1581" spans="8:16">
      <c r="H1581" s="101"/>
      <c r="L1581" s="101"/>
      <c r="P1581" s="129"/>
    </row>
    <row r="1582" spans="8:16">
      <c r="H1582" s="101"/>
      <c r="L1582" s="101"/>
      <c r="P1582" s="129"/>
    </row>
    <row r="1583" spans="8:16">
      <c r="H1583" s="101"/>
      <c r="L1583" s="101"/>
      <c r="P1583" s="129"/>
    </row>
    <row r="1584" spans="8:16">
      <c r="H1584" s="101"/>
      <c r="L1584" s="101"/>
      <c r="P1584" s="129"/>
    </row>
    <row r="1585" spans="8:16">
      <c r="H1585" s="101"/>
      <c r="L1585" s="101"/>
      <c r="P1585" s="129"/>
    </row>
    <row r="1586" spans="8:16">
      <c r="H1586" s="101"/>
      <c r="L1586" s="101"/>
      <c r="P1586" s="129"/>
    </row>
    <row r="1587" spans="8:16">
      <c r="H1587" s="101"/>
      <c r="L1587" s="101"/>
      <c r="P1587" s="129"/>
    </row>
    <row r="1588" spans="8:16">
      <c r="H1588" s="101"/>
      <c r="L1588" s="101"/>
      <c r="P1588" s="129"/>
    </row>
    <row r="1589" spans="8:16">
      <c r="H1589" s="101"/>
      <c r="L1589" s="101"/>
      <c r="P1589" s="129"/>
    </row>
    <row r="1590" spans="8:16">
      <c r="H1590" s="101"/>
      <c r="L1590" s="101"/>
      <c r="P1590" s="129"/>
    </row>
    <row r="1591" spans="8:16">
      <c r="H1591" s="101"/>
      <c r="L1591" s="101"/>
      <c r="P1591" s="129"/>
    </row>
    <row r="1592" spans="8:16">
      <c r="H1592" s="101"/>
      <c r="L1592" s="101"/>
      <c r="P1592" s="129"/>
    </row>
    <row r="1593" spans="8:16">
      <c r="H1593" s="101"/>
      <c r="L1593" s="101"/>
      <c r="P1593" s="129"/>
    </row>
    <row r="1594" spans="8:16">
      <c r="H1594" s="101"/>
      <c r="L1594" s="101"/>
      <c r="P1594" s="129"/>
    </row>
    <row r="1595" spans="8:16">
      <c r="H1595" s="101"/>
      <c r="L1595" s="101"/>
      <c r="P1595" s="129"/>
    </row>
    <row r="1596" spans="8:16">
      <c r="H1596" s="101"/>
      <c r="L1596" s="101"/>
      <c r="P1596" s="129"/>
    </row>
    <row r="1597" spans="8:16">
      <c r="H1597" s="101"/>
      <c r="L1597" s="101"/>
      <c r="P1597" s="129"/>
    </row>
    <row r="1598" spans="8:16">
      <c r="H1598" s="101"/>
      <c r="L1598" s="101"/>
      <c r="P1598" s="129"/>
    </row>
    <row r="1599" spans="8:16">
      <c r="H1599" s="101"/>
      <c r="L1599" s="101"/>
      <c r="P1599" s="129"/>
    </row>
    <row r="1600" spans="8:16">
      <c r="H1600" s="101"/>
      <c r="L1600" s="101"/>
      <c r="P1600" s="129"/>
    </row>
    <row r="1601" spans="8:16">
      <c r="H1601" s="101"/>
      <c r="L1601" s="101"/>
      <c r="P1601" s="129"/>
    </row>
    <row r="1602" spans="8:16">
      <c r="H1602" s="101"/>
      <c r="L1602" s="101"/>
      <c r="P1602" s="129"/>
    </row>
    <row r="1603" spans="8:16">
      <c r="H1603" s="101"/>
      <c r="L1603" s="101"/>
      <c r="P1603" s="129"/>
    </row>
    <row r="1604" spans="8:16">
      <c r="H1604" s="101"/>
      <c r="L1604" s="101"/>
      <c r="P1604" s="129"/>
    </row>
    <row r="1605" spans="8:16">
      <c r="H1605" s="101"/>
      <c r="L1605" s="101"/>
      <c r="P1605" s="129"/>
    </row>
    <row r="1606" spans="8:16">
      <c r="H1606" s="101"/>
      <c r="L1606" s="101"/>
      <c r="P1606" s="129"/>
    </row>
    <row r="1607" spans="8:16">
      <c r="H1607" s="101"/>
      <c r="L1607" s="101"/>
      <c r="P1607" s="129"/>
    </row>
    <row r="1608" spans="8:16">
      <c r="H1608" s="101"/>
      <c r="L1608" s="101"/>
      <c r="P1608" s="129"/>
    </row>
    <row r="1609" spans="8:16">
      <c r="H1609" s="101"/>
      <c r="L1609" s="101"/>
      <c r="P1609" s="129"/>
    </row>
    <row r="1610" spans="8:16">
      <c r="H1610" s="101"/>
      <c r="L1610" s="101"/>
      <c r="P1610" s="129"/>
    </row>
    <row r="1611" spans="8:16">
      <c r="H1611" s="101"/>
      <c r="L1611" s="101"/>
      <c r="P1611" s="129"/>
    </row>
    <row r="1612" spans="8:16">
      <c r="H1612" s="101"/>
      <c r="L1612" s="101"/>
      <c r="P1612" s="129"/>
    </row>
    <row r="1613" spans="8:16">
      <c r="H1613" s="101"/>
      <c r="L1613" s="101"/>
      <c r="P1613" s="129"/>
    </row>
    <row r="1614" spans="8:16">
      <c r="H1614" s="101"/>
      <c r="L1614" s="101"/>
      <c r="P1614" s="129"/>
    </row>
    <row r="1615" spans="8:16">
      <c r="H1615" s="101"/>
      <c r="L1615" s="101"/>
      <c r="P1615" s="129"/>
    </row>
    <row r="1616" spans="8:16">
      <c r="H1616" s="101"/>
      <c r="L1616" s="101"/>
      <c r="P1616" s="129"/>
    </row>
    <row r="1617" spans="8:16">
      <c r="H1617" s="101"/>
      <c r="L1617" s="101"/>
      <c r="P1617" s="129"/>
    </row>
    <row r="1618" spans="8:16">
      <c r="H1618" s="101"/>
      <c r="L1618" s="101"/>
      <c r="P1618" s="129"/>
    </row>
    <row r="1619" spans="8:16">
      <c r="H1619" s="101"/>
      <c r="L1619" s="101"/>
      <c r="P1619" s="129"/>
    </row>
    <row r="1620" spans="8:16">
      <c r="H1620" s="101"/>
      <c r="L1620" s="101"/>
      <c r="P1620" s="129"/>
    </row>
    <row r="1621" spans="8:16">
      <c r="H1621" s="101"/>
      <c r="L1621" s="101"/>
      <c r="P1621" s="129"/>
    </row>
    <row r="1622" spans="8:16">
      <c r="H1622" s="101"/>
      <c r="L1622" s="101"/>
      <c r="P1622" s="129"/>
    </row>
    <row r="1623" spans="8:16">
      <c r="H1623" s="101"/>
      <c r="L1623" s="101"/>
      <c r="P1623" s="129"/>
    </row>
    <row r="1624" spans="8:16">
      <c r="H1624" s="101"/>
      <c r="L1624" s="101"/>
      <c r="P1624" s="129"/>
    </row>
    <row r="1625" spans="8:16">
      <c r="H1625" s="101"/>
      <c r="L1625" s="101"/>
      <c r="P1625" s="129"/>
    </row>
    <row r="1626" spans="8:16">
      <c r="H1626" s="101"/>
      <c r="L1626" s="101"/>
      <c r="P1626" s="129"/>
    </row>
    <row r="1627" spans="8:16">
      <c r="H1627" s="101"/>
      <c r="L1627" s="101"/>
      <c r="P1627" s="129"/>
    </row>
    <row r="1628" spans="8:16">
      <c r="H1628" s="101"/>
      <c r="L1628" s="101"/>
      <c r="P1628" s="129"/>
    </row>
    <row r="1629" spans="8:16">
      <c r="H1629" s="101"/>
      <c r="L1629" s="101"/>
      <c r="P1629" s="129"/>
    </row>
    <row r="1630" spans="8:16">
      <c r="H1630" s="101"/>
      <c r="L1630" s="101"/>
      <c r="P1630" s="129"/>
    </row>
    <row r="1631" spans="8:16">
      <c r="H1631" s="101"/>
      <c r="L1631" s="101"/>
      <c r="P1631" s="129"/>
    </row>
    <row r="1632" spans="8:16">
      <c r="H1632" s="101"/>
      <c r="L1632" s="101"/>
      <c r="P1632" s="129"/>
    </row>
    <row r="1633" spans="8:16">
      <c r="H1633" s="101"/>
      <c r="L1633" s="101"/>
      <c r="P1633" s="129"/>
    </row>
    <row r="1634" spans="8:16">
      <c r="H1634" s="101"/>
      <c r="L1634" s="101"/>
      <c r="P1634" s="129"/>
    </row>
    <row r="1635" spans="8:16">
      <c r="H1635" s="101"/>
      <c r="L1635" s="101"/>
      <c r="P1635" s="129"/>
    </row>
    <row r="1636" spans="8:16">
      <c r="H1636" s="101"/>
      <c r="L1636" s="101"/>
      <c r="P1636" s="129"/>
    </row>
    <row r="1637" spans="8:16">
      <c r="H1637" s="101"/>
      <c r="L1637" s="101"/>
      <c r="P1637" s="129"/>
    </row>
    <row r="1638" spans="8:16">
      <c r="H1638" s="101"/>
      <c r="L1638" s="101"/>
      <c r="P1638" s="129"/>
    </row>
    <row r="1639" spans="8:16">
      <c r="H1639" s="101"/>
      <c r="L1639" s="101"/>
      <c r="P1639" s="129"/>
    </row>
    <row r="1640" spans="8:16">
      <c r="H1640" s="101"/>
      <c r="L1640" s="101"/>
      <c r="P1640" s="129"/>
    </row>
    <row r="1641" spans="8:16">
      <c r="H1641" s="101"/>
      <c r="L1641" s="101"/>
      <c r="P1641" s="129"/>
    </row>
    <row r="1642" spans="8:16">
      <c r="H1642" s="101"/>
      <c r="L1642" s="101"/>
      <c r="P1642" s="129"/>
    </row>
    <row r="1643" spans="8:16">
      <c r="H1643" s="101"/>
      <c r="L1643" s="101"/>
      <c r="P1643" s="129"/>
    </row>
    <row r="1644" spans="8:16">
      <c r="H1644" s="101"/>
      <c r="L1644" s="101"/>
      <c r="P1644" s="129"/>
    </row>
    <row r="1645" spans="8:16">
      <c r="H1645" s="101"/>
      <c r="L1645" s="101"/>
      <c r="P1645" s="129"/>
    </row>
    <row r="1646" spans="8:16">
      <c r="H1646" s="101"/>
      <c r="L1646" s="101"/>
      <c r="P1646" s="129"/>
    </row>
    <row r="1647" spans="8:16">
      <c r="H1647" s="101"/>
      <c r="L1647" s="101"/>
      <c r="P1647" s="129"/>
    </row>
    <row r="1648" spans="8:16">
      <c r="H1648" s="101"/>
      <c r="L1648" s="101"/>
      <c r="P1648" s="129"/>
    </row>
    <row r="1649" spans="8:16">
      <c r="H1649" s="101"/>
      <c r="L1649" s="101"/>
      <c r="P1649" s="129"/>
    </row>
    <row r="1650" spans="8:16">
      <c r="H1650" s="101"/>
      <c r="L1650" s="101"/>
      <c r="P1650" s="129"/>
    </row>
    <row r="1651" spans="8:16">
      <c r="H1651" s="101"/>
      <c r="L1651" s="101"/>
      <c r="P1651" s="129"/>
    </row>
    <row r="1652" spans="8:16">
      <c r="H1652" s="101"/>
      <c r="L1652" s="101"/>
      <c r="P1652" s="129"/>
    </row>
    <row r="1653" spans="8:16">
      <c r="H1653" s="101"/>
      <c r="L1653" s="101"/>
      <c r="P1653" s="129"/>
    </row>
    <row r="1654" spans="8:16">
      <c r="H1654" s="101"/>
      <c r="L1654" s="101"/>
      <c r="P1654" s="129"/>
    </row>
    <row r="1655" spans="8:16">
      <c r="H1655" s="101"/>
      <c r="L1655" s="101"/>
      <c r="P1655" s="129"/>
    </row>
    <row r="1656" spans="8:16">
      <c r="H1656" s="101"/>
      <c r="L1656" s="101"/>
      <c r="P1656" s="129"/>
    </row>
    <row r="1657" spans="8:16">
      <c r="H1657" s="101"/>
      <c r="L1657" s="101"/>
      <c r="P1657" s="129"/>
    </row>
    <row r="1658" spans="8:16">
      <c r="H1658" s="101"/>
      <c r="L1658" s="101"/>
      <c r="P1658" s="129"/>
    </row>
    <row r="1659" spans="8:16">
      <c r="H1659" s="101"/>
      <c r="L1659" s="101"/>
      <c r="P1659" s="129"/>
    </row>
    <row r="1660" spans="8:16">
      <c r="H1660" s="101"/>
      <c r="L1660" s="101"/>
      <c r="P1660" s="129"/>
    </row>
    <row r="1661" spans="8:16">
      <c r="H1661" s="101"/>
      <c r="L1661" s="101"/>
      <c r="P1661" s="129"/>
    </row>
    <row r="1662" spans="8:16">
      <c r="H1662" s="101"/>
      <c r="L1662" s="101"/>
      <c r="P1662" s="129"/>
    </row>
    <row r="1663" spans="8:16">
      <c r="H1663" s="101"/>
      <c r="L1663" s="101"/>
      <c r="P1663" s="129"/>
    </row>
    <row r="1664" spans="8:16">
      <c r="H1664" s="101"/>
      <c r="L1664" s="101"/>
      <c r="P1664" s="129"/>
    </row>
    <row r="1665" spans="8:16">
      <c r="H1665" s="101"/>
      <c r="L1665" s="101"/>
      <c r="P1665" s="129"/>
    </row>
    <row r="1666" spans="8:16">
      <c r="H1666" s="101"/>
      <c r="L1666" s="101"/>
      <c r="P1666" s="129"/>
    </row>
    <row r="1667" spans="8:16">
      <c r="H1667" s="101"/>
      <c r="L1667" s="101"/>
      <c r="P1667" s="129"/>
    </row>
    <row r="1668" spans="8:16">
      <c r="H1668" s="101"/>
      <c r="L1668" s="101"/>
      <c r="P1668" s="129"/>
    </row>
    <row r="1669" spans="8:16">
      <c r="H1669" s="101"/>
      <c r="L1669" s="101"/>
      <c r="P1669" s="129"/>
    </row>
    <row r="1670" spans="8:16">
      <c r="H1670" s="101"/>
      <c r="L1670" s="101"/>
      <c r="P1670" s="129"/>
    </row>
    <row r="1671" spans="8:16">
      <c r="H1671" s="101"/>
      <c r="L1671" s="101"/>
      <c r="P1671" s="129"/>
    </row>
    <row r="1672" spans="8:16">
      <c r="H1672" s="101"/>
      <c r="L1672" s="101"/>
      <c r="P1672" s="129"/>
    </row>
    <row r="1673" spans="8:16">
      <c r="H1673" s="101"/>
      <c r="L1673" s="101"/>
      <c r="P1673" s="129"/>
    </row>
    <row r="1674" spans="8:16">
      <c r="H1674" s="101"/>
      <c r="L1674" s="101"/>
      <c r="P1674" s="129"/>
    </row>
    <row r="1675" spans="8:16">
      <c r="H1675" s="101"/>
      <c r="L1675" s="101"/>
      <c r="P1675" s="129"/>
    </row>
    <row r="1676" spans="8:16">
      <c r="H1676" s="101"/>
      <c r="L1676" s="101"/>
      <c r="P1676" s="129"/>
    </row>
    <row r="1677" spans="8:16">
      <c r="H1677" s="101"/>
      <c r="L1677" s="101"/>
      <c r="P1677" s="129"/>
    </row>
    <row r="1678" spans="8:16">
      <c r="H1678" s="101"/>
      <c r="L1678" s="101"/>
      <c r="P1678" s="129"/>
    </row>
    <row r="1679" spans="8:16">
      <c r="H1679" s="101"/>
      <c r="L1679" s="101"/>
      <c r="P1679" s="129"/>
    </row>
    <row r="1680" spans="8:16">
      <c r="H1680" s="101"/>
      <c r="L1680" s="101"/>
      <c r="P1680" s="129"/>
    </row>
    <row r="1681" spans="8:16">
      <c r="H1681" s="101"/>
      <c r="L1681" s="101"/>
      <c r="P1681" s="129"/>
    </row>
    <row r="1682" spans="8:16">
      <c r="H1682" s="101"/>
      <c r="L1682" s="101"/>
      <c r="P1682" s="129"/>
    </row>
    <row r="1683" spans="8:16">
      <c r="H1683" s="101"/>
      <c r="L1683" s="101"/>
      <c r="P1683" s="129"/>
    </row>
    <row r="1684" spans="8:16">
      <c r="H1684" s="101"/>
      <c r="L1684" s="101"/>
      <c r="P1684" s="129"/>
    </row>
    <row r="1685" spans="8:16">
      <c r="H1685" s="101"/>
      <c r="L1685" s="101"/>
      <c r="P1685" s="129"/>
    </row>
    <row r="1686" spans="8:16">
      <c r="H1686" s="101"/>
      <c r="L1686" s="101"/>
      <c r="P1686" s="129"/>
    </row>
    <row r="1687" spans="8:16">
      <c r="H1687" s="101"/>
      <c r="L1687" s="101"/>
      <c r="P1687" s="129"/>
    </row>
    <row r="1688" spans="8:16">
      <c r="H1688" s="101"/>
      <c r="L1688" s="101"/>
      <c r="P1688" s="129"/>
    </row>
    <row r="1689" spans="8:16">
      <c r="H1689" s="101"/>
      <c r="L1689" s="101"/>
      <c r="P1689" s="129"/>
    </row>
    <row r="1690" spans="8:16">
      <c r="H1690" s="101"/>
      <c r="L1690" s="101"/>
      <c r="P1690" s="129"/>
    </row>
    <row r="1691" spans="8:16">
      <c r="H1691" s="101"/>
      <c r="L1691" s="101"/>
      <c r="P1691" s="129"/>
    </row>
    <row r="1692" spans="8:16">
      <c r="H1692" s="101"/>
      <c r="L1692" s="101"/>
      <c r="P1692" s="129"/>
    </row>
    <row r="1693" spans="8:16">
      <c r="H1693" s="101"/>
      <c r="L1693" s="101"/>
      <c r="P1693" s="129"/>
    </row>
    <row r="1694" spans="8:16">
      <c r="H1694" s="101"/>
      <c r="L1694" s="101"/>
      <c r="P1694" s="129"/>
    </row>
    <row r="1695" spans="8:16">
      <c r="H1695" s="101"/>
      <c r="L1695" s="101"/>
      <c r="P1695" s="129"/>
    </row>
    <row r="1696" spans="8:16">
      <c r="H1696" s="101"/>
      <c r="L1696" s="101"/>
      <c r="P1696" s="129"/>
    </row>
    <row r="1697" spans="8:16">
      <c r="H1697" s="101"/>
      <c r="L1697" s="101"/>
      <c r="P1697" s="129"/>
    </row>
    <row r="1698" spans="8:16">
      <c r="H1698" s="101"/>
      <c r="L1698" s="101"/>
      <c r="P1698" s="129"/>
    </row>
    <row r="1699" spans="8:16">
      <c r="H1699" s="101"/>
      <c r="L1699" s="101"/>
      <c r="P1699" s="129"/>
    </row>
    <row r="1700" spans="8:16">
      <c r="H1700" s="101"/>
      <c r="L1700" s="101"/>
      <c r="P1700" s="129"/>
    </row>
    <row r="1701" spans="8:16">
      <c r="H1701" s="101"/>
      <c r="L1701" s="101"/>
      <c r="P1701" s="129"/>
    </row>
    <row r="1702" spans="8:16">
      <c r="H1702" s="101"/>
      <c r="L1702" s="101"/>
      <c r="P1702" s="129"/>
    </row>
    <row r="1703" spans="8:16">
      <c r="H1703" s="101"/>
      <c r="L1703" s="101"/>
      <c r="P1703" s="129"/>
    </row>
    <row r="1704" spans="8:16">
      <c r="H1704" s="101"/>
      <c r="L1704" s="101"/>
      <c r="P1704" s="129"/>
    </row>
    <row r="1705" spans="8:16">
      <c r="H1705" s="101"/>
      <c r="L1705" s="101"/>
      <c r="P1705" s="129"/>
    </row>
    <row r="1706" spans="8:16">
      <c r="H1706" s="101"/>
      <c r="L1706" s="101"/>
      <c r="P1706" s="129"/>
    </row>
    <row r="1707" spans="8:16">
      <c r="H1707" s="101"/>
      <c r="L1707" s="101"/>
      <c r="P1707" s="129"/>
    </row>
    <row r="1708" spans="8:16">
      <c r="H1708" s="101"/>
      <c r="L1708" s="101"/>
      <c r="P1708" s="129"/>
    </row>
    <row r="1709" spans="8:16">
      <c r="H1709" s="101"/>
      <c r="L1709" s="101"/>
      <c r="P1709" s="129"/>
    </row>
    <row r="1710" spans="8:16">
      <c r="H1710" s="101"/>
      <c r="L1710" s="101"/>
      <c r="P1710" s="129"/>
    </row>
    <row r="1711" spans="8:16">
      <c r="H1711" s="101"/>
      <c r="L1711" s="101"/>
      <c r="P1711" s="129"/>
    </row>
    <row r="1712" spans="8:16">
      <c r="H1712" s="101"/>
      <c r="L1712" s="101"/>
      <c r="P1712" s="129"/>
    </row>
    <row r="1713" spans="8:16">
      <c r="H1713" s="101"/>
      <c r="L1713" s="101"/>
      <c r="P1713" s="129"/>
    </row>
    <row r="1714" spans="8:16">
      <c r="H1714" s="101"/>
      <c r="L1714" s="101"/>
      <c r="P1714" s="129"/>
    </row>
    <row r="1715" spans="8:16">
      <c r="H1715" s="101"/>
      <c r="L1715" s="101"/>
      <c r="P1715" s="129"/>
    </row>
    <row r="1716" spans="8:16">
      <c r="H1716" s="101"/>
      <c r="L1716" s="101"/>
      <c r="P1716" s="129"/>
    </row>
    <row r="1717" spans="8:16">
      <c r="H1717" s="101"/>
      <c r="L1717" s="101"/>
      <c r="P1717" s="129"/>
    </row>
    <row r="1718" spans="8:16">
      <c r="H1718" s="101"/>
      <c r="L1718" s="101"/>
      <c r="P1718" s="129"/>
    </row>
    <row r="1719" spans="8:16">
      <c r="H1719" s="101"/>
      <c r="L1719" s="101"/>
      <c r="P1719" s="129"/>
    </row>
    <row r="1720" spans="8:16">
      <c r="H1720" s="101"/>
      <c r="L1720" s="101"/>
      <c r="P1720" s="129"/>
    </row>
    <row r="1721" spans="8:16">
      <c r="H1721" s="101"/>
      <c r="L1721" s="101"/>
      <c r="P1721" s="129"/>
    </row>
    <row r="1722" spans="8:16">
      <c r="H1722" s="101"/>
      <c r="L1722" s="101"/>
      <c r="P1722" s="129"/>
    </row>
    <row r="1723" spans="8:16">
      <c r="H1723" s="101"/>
      <c r="L1723" s="101"/>
      <c r="P1723" s="129"/>
    </row>
    <row r="1724" spans="8:16">
      <c r="H1724" s="101"/>
      <c r="L1724" s="101"/>
      <c r="P1724" s="129"/>
    </row>
    <row r="1725" spans="8:16">
      <c r="H1725" s="101"/>
      <c r="L1725" s="101"/>
      <c r="P1725" s="129"/>
    </row>
    <row r="1726" spans="8:16">
      <c r="H1726" s="101"/>
      <c r="L1726" s="101"/>
      <c r="P1726" s="129"/>
    </row>
    <row r="1727" spans="8:16">
      <c r="H1727" s="101"/>
      <c r="L1727" s="101"/>
      <c r="P1727" s="129"/>
    </row>
    <row r="1728" spans="8:16">
      <c r="H1728" s="101"/>
      <c r="L1728" s="101"/>
      <c r="P1728" s="129"/>
    </row>
    <row r="1729" spans="8:16">
      <c r="H1729" s="101"/>
      <c r="L1729" s="101"/>
      <c r="P1729" s="129"/>
    </row>
    <row r="1730" spans="8:16">
      <c r="H1730" s="101"/>
      <c r="L1730" s="101"/>
      <c r="P1730" s="129"/>
    </row>
    <row r="1731" spans="8:16">
      <c r="H1731" s="101"/>
      <c r="L1731" s="101"/>
      <c r="P1731" s="129"/>
    </row>
    <row r="1732" spans="8:16">
      <c r="H1732" s="101"/>
      <c r="L1732" s="101"/>
      <c r="P1732" s="129"/>
    </row>
    <row r="1733" spans="8:16">
      <c r="H1733" s="101"/>
      <c r="L1733" s="101"/>
      <c r="P1733" s="129"/>
    </row>
    <row r="1734" spans="8:16">
      <c r="H1734" s="101"/>
      <c r="L1734" s="101"/>
      <c r="P1734" s="129"/>
    </row>
    <row r="1735" spans="8:16">
      <c r="H1735" s="101"/>
      <c r="L1735" s="101"/>
      <c r="P1735" s="129"/>
    </row>
    <row r="1736" spans="8:16">
      <c r="H1736" s="101"/>
      <c r="L1736" s="101"/>
      <c r="P1736" s="129"/>
    </row>
    <row r="1737" spans="8:16">
      <c r="H1737" s="101"/>
      <c r="L1737" s="101"/>
      <c r="P1737" s="129"/>
    </row>
    <row r="1738" spans="8:16">
      <c r="H1738" s="101"/>
      <c r="L1738" s="101"/>
      <c r="P1738" s="129"/>
    </row>
    <row r="1739" spans="8:16">
      <c r="H1739" s="101"/>
      <c r="L1739" s="101"/>
      <c r="P1739" s="129"/>
    </row>
    <row r="1740" spans="8:16">
      <c r="H1740" s="101"/>
      <c r="L1740" s="101"/>
      <c r="P1740" s="129"/>
    </row>
    <row r="1741" spans="8:16">
      <c r="H1741" s="101"/>
      <c r="L1741" s="101"/>
      <c r="P1741" s="129"/>
    </row>
    <row r="1742" spans="8:16">
      <c r="H1742" s="101"/>
      <c r="L1742" s="101"/>
      <c r="P1742" s="129"/>
    </row>
    <row r="1743" spans="8:16">
      <c r="H1743" s="101"/>
      <c r="L1743" s="101"/>
      <c r="P1743" s="129"/>
    </row>
    <row r="1744" spans="8:16">
      <c r="H1744" s="101"/>
      <c r="L1744" s="101"/>
      <c r="P1744" s="129"/>
    </row>
    <row r="1745" spans="8:16">
      <c r="H1745" s="101"/>
      <c r="L1745" s="101"/>
      <c r="P1745" s="129"/>
    </row>
    <row r="1746" spans="8:16">
      <c r="H1746" s="101"/>
      <c r="L1746" s="101"/>
      <c r="P1746" s="129"/>
    </row>
    <row r="1747" spans="8:16">
      <c r="H1747" s="101"/>
      <c r="L1747" s="101"/>
      <c r="P1747" s="129"/>
    </row>
    <row r="1748" spans="8:16">
      <c r="H1748" s="101"/>
      <c r="L1748" s="101"/>
      <c r="P1748" s="129"/>
    </row>
    <row r="1749" spans="8:16">
      <c r="H1749" s="101"/>
      <c r="L1749" s="101"/>
      <c r="P1749" s="129"/>
    </row>
    <row r="1750" spans="8:16">
      <c r="H1750" s="101"/>
      <c r="L1750" s="101"/>
      <c r="P1750" s="129"/>
    </row>
    <row r="1751" spans="8:16">
      <c r="H1751" s="101"/>
      <c r="L1751" s="101"/>
      <c r="P1751" s="129"/>
    </row>
    <row r="1752" spans="8:16">
      <c r="H1752" s="101"/>
      <c r="L1752" s="101"/>
      <c r="P1752" s="129"/>
    </row>
    <row r="1753" spans="8:16">
      <c r="H1753" s="101"/>
      <c r="L1753" s="101"/>
      <c r="P1753" s="129"/>
    </row>
    <row r="1754" spans="8:16">
      <c r="H1754" s="101"/>
      <c r="L1754" s="101"/>
      <c r="P1754" s="129"/>
    </row>
    <row r="1755" spans="8:16">
      <c r="H1755" s="101"/>
      <c r="L1755" s="101"/>
      <c r="P1755" s="129"/>
    </row>
    <row r="1756" spans="8:16">
      <c r="H1756" s="101"/>
      <c r="L1756" s="101"/>
      <c r="P1756" s="129"/>
    </row>
    <row r="1757" spans="8:16">
      <c r="H1757" s="101"/>
      <c r="L1757" s="101"/>
      <c r="P1757" s="129"/>
    </row>
    <row r="1758" spans="8:16">
      <c r="H1758" s="101"/>
      <c r="L1758" s="101"/>
      <c r="P1758" s="129"/>
    </row>
    <row r="1759" spans="8:16">
      <c r="H1759" s="101"/>
      <c r="L1759" s="101"/>
      <c r="P1759" s="129"/>
    </row>
    <row r="1760" spans="8:16">
      <c r="H1760" s="101"/>
      <c r="L1760" s="101"/>
      <c r="P1760" s="129"/>
    </row>
    <row r="1761" spans="8:16">
      <c r="H1761" s="101"/>
      <c r="L1761" s="101"/>
      <c r="P1761" s="129"/>
    </row>
    <row r="1762" spans="8:16">
      <c r="H1762" s="101"/>
      <c r="L1762" s="101"/>
      <c r="P1762" s="129"/>
    </row>
    <row r="1763" spans="8:16">
      <c r="H1763" s="101"/>
      <c r="L1763" s="101"/>
      <c r="P1763" s="129"/>
    </row>
    <row r="1764" spans="8:16">
      <c r="H1764" s="101"/>
      <c r="L1764" s="101"/>
      <c r="P1764" s="129"/>
    </row>
    <row r="1765" spans="8:16">
      <c r="H1765" s="101"/>
      <c r="L1765" s="101"/>
      <c r="P1765" s="129"/>
    </row>
    <row r="1766" spans="8:16">
      <c r="H1766" s="101"/>
      <c r="L1766" s="101"/>
      <c r="P1766" s="129"/>
    </row>
    <row r="1767" spans="8:16">
      <c r="H1767" s="101"/>
      <c r="L1767" s="101"/>
      <c r="P1767" s="129"/>
    </row>
    <row r="1768" spans="8:16">
      <c r="H1768" s="101"/>
      <c r="L1768" s="101"/>
      <c r="P1768" s="129"/>
    </row>
    <row r="1769" spans="8:16">
      <c r="H1769" s="101"/>
      <c r="L1769" s="101"/>
      <c r="P1769" s="129"/>
    </row>
    <row r="1770" spans="8:16">
      <c r="H1770" s="101"/>
      <c r="L1770" s="101"/>
      <c r="P1770" s="129"/>
    </row>
    <row r="1771" spans="8:16">
      <c r="H1771" s="101"/>
      <c r="L1771" s="101"/>
      <c r="P1771" s="129"/>
    </row>
    <row r="1772" spans="8:16">
      <c r="H1772" s="101"/>
      <c r="L1772" s="101"/>
      <c r="P1772" s="129"/>
    </row>
    <row r="1773" spans="8:16">
      <c r="H1773" s="101"/>
      <c r="L1773" s="101"/>
      <c r="P1773" s="129"/>
    </row>
    <row r="1774" spans="8:16">
      <c r="H1774" s="101"/>
      <c r="L1774" s="101"/>
      <c r="P1774" s="129"/>
    </row>
    <row r="1775" spans="8:16">
      <c r="H1775" s="101"/>
      <c r="L1775" s="101"/>
      <c r="P1775" s="129"/>
    </row>
    <row r="1776" spans="8:16">
      <c r="H1776" s="101"/>
      <c r="L1776" s="101"/>
      <c r="P1776" s="129"/>
    </row>
    <row r="1777" spans="8:16">
      <c r="H1777" s="101"/>
      <c r="L1777" s="101"/>
      <c r="P1777" s="129"/>
    </row>
    <row r="1778" spans="8:16">
      <c r="H1778" s="101"/>
      <c r="L1778" s="101"/>
      <c r="P1778" s="129"/>
    </row>
    <row r="1779" spans="8:16">
      <c r="H1779" s="101"/>
      <c r="L1779" s="101"/>
      <c r="P1779" s="129"/>
    </row>
    <row r="1780" spans="8:16">
      <c r="H1780" s="101"/>
      <c r="L1780" s="101"/>
      <c r="P1780" s="129"/>
    </row>
    <row r="1781" spans="8:16">
      <c r="H1781" s="101"/>
      <c r="L1781" s="101"/>
      <c r="P1781" s="129"/>
    </row>
    <row r="1782" spans="8:16">
      <c r="H1782" s="101"/>
      <c r="L1782" s="101"/>
      <c r="P1782" s="129"/>
    </row>
    <row r="1783" spans="8:16">
      <c r="H1783" s="101"/>
      <c r="L1783" s="101"/>
      <c r="P1783" s="129"/>
    </row>
    <row r="1784" spans="8:16">
      <c r="H1784" s="101"/>
      <c r="L1784" s="101"/>
      <c r="P1784" s="129"/>
    </row>
    <row r="1785" spans="8:16">
      <c r="H1785" s="101"/>
      <c r="L1785" s="101"/>
      <c r="P1785" s="129"/>
    </row>
    <row r="1786" spans="8:16">
      <c r="H1786" s="101"/>
      <c r="L1786" s="101"/>
      <c r="P1786" s="129"/>
    </row>
    <row r="1787" spans="8:16">
      <c r="H1787" s="101"/>
      <c r="L1787" s="101"/>
      <c r="P1787" s="129"/>
    </row>
    <row r="1788" spans="8:16">
      <c r="H1788" s="101"/>
      <c r="L1788" s="101"/>
      <c r="P1788" s="129"/>
    </row>
    <row r="1789" spans="8:16">
      <c r="H1789" s="101"/>
      <c r="L1789" s="101"/>
      <c r="P1789" s="129"/>
    </row>
    <row r="1790" spans="8:16">
      <c r="H1790" s="101"/>
      <c r="L1790" s="101"/>
      <c r="P1790" s="129"/>
    </row>
    <row r="1791" spans="8:16">
      <c r="H1791" s="101"/>
      <c r="L1791" s="101"/>
      <c r="P1791" s="129"/>
    </row>
    <row r="1792" spans="8:16">
      <c r="H1792" s="101"/>
      <c r="L1792" s="101"/>
      <c r="P1792" s="129"/>
    </row>
    <row r="1793" spans="8:16">
      <c r="H1793" s="101"/>
      <c r="L1793" s="101"/>
      <c r="P1793" s="129"/>
    </row>
    <row r="1794" spans="8:16">
      <c r="H1794" s="101"/>
      <c r="L1794" s="101"/>
      <c r="P1794" s="129"/>
    </row>
    <row r="1795" spans="8:16">
      <c r="H1795" s="101"/>
      <c r="L1795" s="101"/>
      <c r="P1795" s="129"/>
    </row>
    <row r="1796" spans="8:16">
      <c r="H1796" s="101"/>
      <c r="L1796" s="101"/>
      <c r="P1796" s="129"/>
    </row>
    <row r="1797" spans="8:16">
      <c r="H1797" s="101"/>
      <c r="L1797" s="101"/>
      <c r="P1797" s="129"/>
    </row>
    <row r="1798" spans="8:16">
      <c r="H1798" s="101"/>
      <c r="L1798" s="101"/>
      <c r="P1798" s="129"/>
    </row>
    <row r="1799" spans="8:16">
      <c r="H1799" s="101"/>
      <c r="L1799" s="101"/>
      <c r="P1799" s="129"/>
    </row>
    <row r="1800" spans="8:16">
      <c r="H1800" s="101"/>
      <c r="L1800" s="101"/>
      <c r="P1800" s="129"/>
    </row>
    <row r="1801" spans="8:16">
      <c r="H1801" s="101"/>
      <c r="L1801" s="101"/>
      <c r="P1801" s="129"/>
    </row>
    <row r="1802" spans="8:16">
      <c r="H1802" s="101"/>
      <c r="L1802" s="101"/>
      <c r="P1802" s="129"/>
    </row>
    <row r="1803" spans="8:16">
      <c r="H1803" s="101"/>
      <c r="L1803" s="101"/>
      <c r="P1803" s="129"/>
    </row>
    <row r="1804" spans="8:16">
      <c r="H1804" s="101"/>
      <c r="L1804" s="101"/>
      <c r="P1804" s="129"/>
    </row>
    <row r="1805" spans="8:16">
      <c r="H1805" s="101"/>
      <c r="L1805" s="101"/>
      <c r="P1805" s="129"/>
    </row>
    <row r="1806" spans="8:16">
      <c r="H1806" s="101"/>
      <c r="L1806" s="101"/>
      <c r="P1806" s="129"/>
    </row>
    <row r="1807" spans="8:16">
      <c r="H1807" s="101"/>
      <c r="L1807" s="101"/>
      <c r="P1807" s="129"/>
    </row>
    <row r="1808" spans="8:16">
      <c r="H1808" s="101"/>
      <c r="L1808" s="101"/>
      <c r="P1808" s="129"/>
    </row>
    <row r="1809" spans="8:16">
      <c r="H1809" s="101"/>
      <c r="L1809" s="101"/>
      <c r="P1809" s="129"/>
    </row>
    <row r="1810" spans="8:16">
      <c r="H1810" s="101"/>
      <c r="L1810" s="101"/>
      <c r="P1810" s="129"/>
    </row>
    <row r="1811" spans="8:16">
      <c r="H1811" s="101"/>
      <c r="L1811" s="101"/>
      <c r="P1811" s="129"/>
    </row>
    <row r="1812" spans="8:16">
      <c r="H1812" s="101"/>
      <c r="L1812" s="101"/>
      <c r="P1812" s="129"/>
    </row>
    <row r="1813" spans="8:16">
      <c r="H1813" s="101"/>
      <c r="L1813" s="101"/>
      <c r="P1813" s="129"/>
    </row>
    <row r="1814" spans="8:16">
      <c r="H1814" s="101"/>
      <c r="L1814" s="101"/>
      <c r="P1814" s="129"/>
    </row>
    <row r="1815" spans="8:16">
      <c r="H1815" s="101"/>
      <c r="L1815" s="101"/>
      <c r="P1815" s="129"/>
    </row>
    <row r="1816" spans="8:16">
      <c r="H1816" s="101"/>
      <c r="L1816" s="101"/>
      <c r="P1816" s="129"/>
    </row>
    <row r="1817" spans="8:16">
      <c r="H1817" s="101"/>
      <c r="L1817" s="101"/>
      <c r="P1817" s="129"/>
    </row>
    <row r="1818" spans="8:16">
      <c r="H1818" s="101"/>
      <c r="L1818" s="101"/>
      <c r="P1818" s="129"/>
    </row>
    <row r="1819" spans="8:16">
      <c r="H1819" s="101"/>
      <c r="L1819" s="101"/>
      <c r="P1819" s="129"/>
    </row>
    <row r="1820" spans="8:16">
      <c r="H1820" s="101"/>
      <c r="L1820" s="101"/>
      <c r="P1820" s="129"/>
    </row>
    <row r="1821" spans="8:16">
      <c r="H1821" s="101"/>
      <c r="L1821" s="101"/>
      <c r="P1821" s="129"/>
    </row>
    <row r="1822" spans="8:16">
      <c r="H1822" s="101"/>
      <c r="L1822" s="101"/>
      <c r="P1822" s="129"/>
    </row>
    <row r="1823" spans="8:16">
      <c r="H1823" s="101"/>
      <c r="L1823" s="101"/>
      <c r="P1823" s="129"/>
    </row>
    <row r="1824" spans="8:16">
      <c r="H1824" s="101"/>
      <c r="L1824" s="101"/>
      <c r="P1824" s="129"/>
    </row>
    <row r="1825" spans="8:16">
      <c r="H1825" s="101"/>
      <c r="L1825" s="101"/>
      <c r="P1825" s="129"/>
    </row>
    <row r="1826" spans="8:16">
      <c r="H1826" s="101"/>
      <c r="L1826" s="101"/>
      <c r="P1826" s="129"/>
    </row>
    <row r="1827" spans="8:16">
      <c r="H1827" s="101"/>
      <c r="L1827" s="101"/>
      <c r="P1827" s="129"/>
    </row>
    <row r="1828" spans="8:16">
      <c r="H1828" s="101"/>
      <c r="L1828" s="101"/>
      <c r="P1828" s="129"/>
    </row>
    <row r="1829" spans="8:16">
      <c r="H1829" s="101"/>
      <c r="L1829" s="101"/>
      <c r="P1829" s="129"/>
    </row>
    <row r="1830" spans="8:16">
      <c r="H1830" s="101"/>
      <c r="L1830" s="101"/>
      <c r="P1830" s="129"/>
    </row>
    <row r="1831" spans="8:16">
      <c r="H1831" s="101"/>
      <c r="L1831" s="101"/>
      <c r="P1831" s="129"/>
    </row>
    <row r="1832" spans="8:16">
      <c r="H1832" s="101"/>
      <c r="L1832" s="101"/>
      <c r="P1832" s="129"/>
    </row>
    <row r="1833" spans="8:16">
      <c r="H1833" s="101"/>
      <c r="L1833" s="101"/>
      <c r="P1833" s="129"/>
    </row>
    <row r="1834" spans="8:16">
      <c r="H1834" s="101"/>
      <c r="L1834" s="101"/>
      <c r="P1834" s="129"/>
    </row>
    <row r="1835" spans="8:16">
      <c r="H1835" s="101"/>
      <c r="L1835" s="101"/>
      <c r="P1835" s="129"/>
    </row>
    <row r="1836" spans="8:16">
      <c r="H1836" s="101"/>
      <c r="L1836" s="101"/>
      <c r="P1836" s="129"/>
    </row>
    <row r="1837" spans="8:16">
      <c r="H1837" s="101"/>
      <c r="L1837" s="101"/>
      <c r="P1837" s="129"/>
    </row>
    <row r="1838" spans="8:16">
      <c r="H1838" s="101"/>
      <c r="L1838" s="101"/>
      <c r="P1838" s="129"/>
    </row>
    <row r="1839" spans="8:16">
      <c r="H1839" s="101"/>
      <c r="L1839" s="101"/>
      <c r="P1839" s="129"/>
    </row>
    <row r="1840" spans="8:16">
      <c r="H1840" s="101"/>
      <c r="L1840" s="101"/>
      <c r="P1840" s="129"/>
    </row>
    <row r="1841" spans="8:16">
      <c r="H1841" s="101"/>
      <c r="L1841" s="101"/>
      <c r="P1841" s="129"/>
    </row>
    <row r="1842" spans="8:16">
      <c r="H1842" s="101"/>
      <c r="L1842" s="101"/>
      <c r="P1842" s="129"/>
    </row>
    <row r="1843" spans="8:16">
      <c r="H1843" s="101"/>
      <c r="L1843" s="101"/>
      <c r="P1843" s="129"/>
    </row>
    <row r="1844" spans="8:16">
      <c r="H1844" s="101"/>
      <c r="L1844" s="101"/>
      <c r="P1844" s="129"/>
    </row>
    <row r="1845" spans="8:16">
      <c r="H1845" s="101"/>
      <c r="L1845" s="101"/>
      <c r="P1845" s="129"/>
    </row>
    <row r="1846" spans="8:16">
      <c r="H1846" s="101"/>
      <c r="L1846" s="101"/>
      <c r="P1846" s="129"/>
    </row>
    <row r="1847" spans="8:16">
      <c r="H1847" s="101"/>
      <c r="L1847" s="101"/>
      <c r="P1847" s="129"/>
    </row>
    <row r="1848" spans="8:16">
      <c r="H1848" s="101"/>
      <c r="L1848" s="101"/>
      <c r="P1848" s="129"/>
    </row>
    <row r="1849" spans="8:16">
      <c r="H1849" s="101"/>
      <c r="L1849" s="101"/>
      <c r="P1849" s="129"/>
    </row>
    <row r="1850" spans="8:16">
      <c r="H1850" s="101"/>
      <c r="L1850" s="101"/>
      <c r="P1850" s="129"/>
    </row>
    <row r="1851" spans="8:16">
      <c r="H1851" s="101"/>
      <c r="L1851" s="101"/>
      <c r="P1851" s="129"/>
    </row>
    <row r="1852" spans="8:16">
      <c r="H1852" s="101"/>
      <c r="L1852" s="101"/>
      <c r="P1852" s="129"/>
    </row>
    <row r="1853" spans="8:16">
      <c r="H1853" s="101"/>
      <c r="L1853" s="101"/>
      <c r="P1853" s="129"/>
    </row>
    <row r="1854" spans="8:16">
      <c r="H1854" s="101"/>
      <c r="L1854" s="101"/>
      <c r="P1854" s="129"/>
    </row>
    <row r="1855" spans="8:16">
      <c r="H1855" s="101"/>
      <c r="L1855" s="101"/>
      <c r="P1855" s="129"/>
    </row>
    <row r="1856" spans="8:16">
      <c r="H1856" s="101"/>
      <c r="L1856" s="101"/>
      <c r="P1856" s="129"/>
    </row>
    <row r="1857" spans="8:16">
      <c r="H1857" s="101"/>
      <c r="L1857" s="101"/>
      <c r="P1857" s="129"/>
    </row>
    <row r="1858" spans="8:16">
      <c r="H1858" s="101"/>
      <c r="L1858" s="101"/>
      <c r="P1858" s="129"/>
    </row>
    <row r="1859" spans="8:16">
      <c r="H1859" s="101"/>
      <c r="L1859" s="101"/>
      <c r="P1859" s="129"/>
    </row>
    <row r="1860" spans="8:16">
      <c r="H1860" s="101"/>
      <c r="L1860" s="101"/>
      <c r="P1860" s="129"/>
    </row>
    <row r="1861" spans="8:16">
      <c r="H1861" s="101"/>
      <c r="L1861" s="101"/>
      <c r="P1861" s="129"/>
    </row>
    <row r="1862" spans="8:16">
      <c r="H1862" s="101"/>
      <c r="L1862" s="101"/>
      <c r="P1862" s="129"/>
    </row>
    <row r="1863" spans="8:16">
      <c r="H1863" s="101"/>
      <c r="L1863" s="101"/>
      <c r="P1863" s="129"/>
    </row>
    <row r="1864" spans="8:16">
      <c r="H1864" s="101"/>
      <c r="L1864" s="101"/>
      <c r="P1864" s="129"/>
    </row>
    <row r="1865" spans="8:16">
      <c r="H1865" s="101"/>
      <c r="L1865" s="101"/>
      <c r="P1865" s="129"/>
    </row>
    <row r="1866" spans="8:16">
      <c r="H1866" s="101"/>
      <c r="L1866" s="101"/>
      <c r="P1866" s="129"/>
    </row>
    <row r="1867" spans="8:16">
      <c r="H1867" s="101"/>
      <c r="L1867" s="101"/>
      <c r="P1867" s="129"/>
    </row>
    <row r="1868" spans="8:16">
      <c r="H1868" s="101"/>
      <c r="L1868" s="101"/>
      <c r="P1868" s="129"/>
    </row>
    <row r="1869" spans="8:16">
      <c r="H1869" s="101"/>
      <c r="L1869" s="101"/>
      <c r="P1869" s="129"/>
    </row>
    <row r="1870" spans="8:16">
      <c r="H1870" s="101"/>
      <c r="L1870" s="101"/>
      <c r="P1870" s="129"/>
    </row>
    <row r="1871" spans="8:16">
      <c r="H1871" s="101"/>
      <c r="L1871" s="101"/>
      <c r="P1871" s="129"/>
    </row>
    <row r="1872" spans="8:16">
      <c r="H1872" s="101"/>
      <c r="L1872" s="101"/>
      <c r="P1872" s="129"/>
    </row>
    <row r="1873" spans="8:16">
      <c r="H1873" s="101"/>
      <c r="L1873" s="101"/>
      <c r="P1873" s="129"/>
    </row>
    <row r="1874" spans="8:16">
      <c r="H1874" s="101"/>
      <c r="L1874" s="101"/>
      <c r="P1874" s="129"/>
    </row>
    <row r="1875" spans="8:16">
      <c r="H1875" s="101"/>
      <c r="L1875" s="101"/>
      <c r="P1875" s="129"/>
    </row>
    <row r="1876" spans="8:16">
      <c r="H1876" s="101"/>
      <c r="L1876" s="101"/>
      <c r="P1876" s="129"/>
    </row>
    <row r="1877" spans="8:16">
      <c r="H1877" s="101"/>
      <c r="L1877" s="101"/>
      <c r="P1877" s="129"/>
    </row>
    <row r="1878" spans="8:16">
      <c r="H1878" s="101"/>
      <c r="L1878" s="101"/>
      <c r="P1878" s="129"/>
    </row>
    <row r="1879" spans="8:16">
      <c r="H1879" s="101"/>
      <c r="L1879" s="101"/>
      <c r="P1879" s="129"/>
    </row>
    <row r="1880" spans="8:16">
      <c r="H1880" s="101"/>
      <c r="L1880" s="101"/>
      <c r="P1880" s="129"/>
    </row>
    <row r="1881" spans="8:16">
      <c r="H1881" s="101"/>
      <c r="L1881" s="101"/>
      <c r="P1881" s="129"/>
    </row>
    <row r="1882" spans="8:16">
      <c r="H1882" s="101"/>
      <c r="L1882" s="101"/>
      <c r="P1882" s="129"/>
    </row>
    <row r="1883" spans="8:16">
      <c r="H1883" s="101"/>
      <c r="L1883" s="101"/>
      <c r="P1883" s="129"/>
    </row>
    <row r="1884" spans="8:16">
      <c r="H1884" s="101"/>
      <c r="L1884" s="101"/>
      <c r="P1884" s="129"/>
    </row>
    <row r="1885" spans="8:16">
      <c r="H1885" s="101"/>
      <c r="L1885" s="101"/>
      <c r="P1885" s="129"/>
    </row>
    <row r="1886" spans="8:16">
      <c r="H1886" s="101"/>
      <c r="L1886" s="101"/>
      <c r="P1886" s="129"/>
    </row>
    <row r="1887" spans="8:16">
      <c r="H1887" s="101"/>
      <c r="L1887" s="101"/>
      <c r="P1887" s="129"/>
    </row>
    <row r="1888" spans="8:16">
      <c r="H1888" s="101"/>
      <c r="L1888" s="101"/>
      <c r="P1888" s="129"/>
    </row>
    <row r="1889" spans="8:16">
      <c r="H1889" s="101"/>
      <c r="L1889" s="101"/>
      <c r="P1889" s="129"/>
    </row>
    <row r="1890" spans="8:16">
      <c r="H1890" s="101"/>
      <c r="L1890" s="101"/>
      <c r="P1890" s="129"/>
    </row>
    <row r="1891" spans="8:16">
      <c r="H1891" s="101"/>
      <c r="L1891" s="101"/>
      <c r="P1891" s="129"/>
    </row>
    <row r="1892" spans="8:16">
      <c r="H1892" s="101"/>
      <c r="L1892" s="101"/>
      <c r="P1892" s="129"/>
    </row>
    <row r="1893" spans="8:16">
      <c r="H1893" s="101"/>
      <c r="L1893" s="101"/>
      <c r="P1893" s="129"/>
    </row>
    <row r="1894" spans="8:16">
      <c r="H1894" s="101"/>
      <c r="L1894" s="101"/>
      <c r="P1894" s="129"/>
    </row>
    <row r="1895" spans="8:16">
      <c r="H1895" s="101"/>
      <c r="L1895" s="101"/>
      <c r="P1895" s="129"/>
    </row>
    <row r="1896" spans="8:16">
      <c r="H1896" s="101"/>
      <c r="L1896" s="101"/>
      <c r="P1896" s="129"/>
    </row>
    <row r="1897" spans="8:16">
      <c r="H1897" s="101"/>
      <c r="L1897" s="101"/>
      <c r="P1897" s="129"/>
    </row>
    <row r="1898" spans="8:16">
      <c r="H1898" s="101"/>
      <c r="L1898" s="101"/>
      <c r="P1898" s="129"/>
    </row>
    <row r="1899" spans="8:16">
      <c r="H1899" s="101"/>
      <c r="L1899" s="101"/>
      <c r="P1899" s="129"/>
    </row>
    <row r="1900" spans="8:16">
      <c r="H1900" s="101"/>
      <c r="L1900" s="101"/>
      <c r="P1900" s="129"/>
    </row>
    <row r="1901" spans="8:16">
      <c r="H1901" s="101"/>
      <c r="L1901" s="101"/>
      <c r="P1901" s="129"/>
    </row>
    <row r="1902" spans="8:16">
      <c r="H1902" s="101"/>
      <c r="L1902" s="101"/>
      <c r="P1902" s="129"/>
    </row>
    <row r="1903" spans="8:16">
      <c r="H1903" s="101"/>
      <c r="L1903" s="101"/>
      <c r="P1903" s="129"/>
    </row>
    <row r="1904" spans="8:16">
      <c r="H1904" s="101"/>
      <c r="L1904" s="101"/>
      <c r="P1904" s="129"/>
    </row>
    <row r="1905" spans="8:16">
      <c r="H1905" s="101"/>
      <c r="L1905" s="101"/>
      <c r="P1905" s="129"/>
    </row>
    <row r="1906" spans="8:16">
      <c r="H1906" s="101"/>
      <c r="L1906" s="101"/>
      <c r="P1906" s="129"/>
    </row>
    <row r="1907" spans="8:16">
      <c r="H1907" s="101"/>
      <c r="L1907" s="101"/>
      <c r="P1907" s="129"/>
    </row>
    <row r="1908" spans="8:16">
      <c r="H1908" s="101"/>
      <c r="L1908" s="101"/>
      <c r="P1908" s="129"/>
    </row>
    <row r="1909" spans="8:16">
      <c r="H1909" s="101"/>
      <c r="L1909" s="101"/>
      <c r="P1909" s="129"/>
    </row>
    <row r="1910" spans="8:16">
      <c r="H1910" s="101"/>
      <c r="L1910" s="101"/>
      <c r="P1910" s="129"/>
    </row>
    <row r="1911" spans="8:16">
      <c r="H1911" s="101"/>
      <c r="L1911" s="101"/>
      <c r="P1911" s="129"/>
    </row>
    <row r="1912" spans="8:16">
      <c r="H1912" s="101"/>
      <c r="L1912" s="101"/>
      <c r="P1912" s="129"/>
    </row>
    <row r="1913" spans="8:16">
      <c r="H1913" s="101"/>
      <c r="L1913" s="101"/>
      <c r="P1913" s="129"/>
    </row>
    <row r="1914" spans="8:16">
      <c r="H1914" s="101"/>
      <c r="L1914" s="101"/>
      <c r="P1914" s="129"/>
    </row>
    <row r="1915" spans="8:16">
      <c r="H1915" s="101"/>
      <c r="L1915" s="101"/>
      <c r="P1915" s="129"/>
    </row>
    <row r="1916" spans="8:16">
      <c r="H1916" s="101"/>
      <c r="L1916" s="101"/>
      <c r="P1916" s="129"/>
    </row>
    <row r="1917" spans="8:16">
      <c r="H1917" s="101"/>
      <c r="L1917" s="101"/>
      <c r="P1917" s="129"/>
    </row>
    <row r="1918" spans="8:16">
      <c r="H1918" s="101"/>
      <c r="L1918" s="101"/>
      <c r="P1918" s="129"/>
    </row>
    <row r="1919" spans="8:16">
      <c r="H1919" s="101"/>
      <c r="L1919" s="101"/>
      <c r="P1919" s="129"/>
    </row>
    <row r="1920" spans="8:16">
      <c r="H1920" s="101"/>
      <c r="L1920" s="101"/>
      <c r="P1920" s="129"/>
    </row>
    <row r="1921" spans="8:16">
      <c r="H1921" s="101"/>
      <c r="L1921" s="101"/>
      <c r="P1921" s="129"/>
    </row>
    <row r="1922" spans="8:16">
      <c r="H1922" s="101"/>
      <c r="L1922" s="101"/>
      <c r="P1922" s="129"/>
    </row>
    <row r="1923" spans="8:16">
      <c r="H1923" s="101"/>
      <c r="L1923" s="101"/>
      <c r="P1923" s="129"/>
    </row>
    <row r="1924" spans="8:16">
      <c r="H1924" s="101"/>
      <c r="L1924" s="101"/>
      <c r="P1924" s="129"/>
    </row>
    <row r="1925" spans="8:16">
      <c r="H1925" s="101"/>
      <c r="L1925" s="101"/>
      <c r="P1925" s="129"/>
    </row>
    <row r="1926" spans="8:16">
      <c r="H1926" s="101"/>
      <c r="L1926" s="101"/>
      <c r="P1926" s="129"/>
    </row>
    <row r="1927" spans="8:16">
      <c r="H1927" s="101"/>
      <c r="L1927" s="101"/>
      <c r="P1927" s="129"/>
    </row>
    <row r="1928" spans="8:16">
      <c r="H1928" s="101"/>
      <c r="L1928" s="101"/>
      <c r="P1928" s="129"/>
    </row>
    <row r="1929" spans="8:16">
      <c r="H1929" s="101"/>
      <c r="L1929" s="101"/>
      <c r="P1929" s="129"/>
    </row>
    <row r="1930" spans="8:16">
      <c r="H1930" s="101"/>
      <c r="L1930" s="101"/>
      <c r="P1930" s="129"/>
    </row>
    <row r="1931" spans="8:16">
      <c r="H1931" s="101"/>
      <c r="L1931" s="101"/>
      <c r="P1931" s="129"/>
    </row>
    <row r="1932" spans="8:16">
      <c r="H1932" s="101"/>
      <c r="L1932" s="101"/>
      <c r="P1932" s="129"/>
    </row>
    <row r="1933" spans="8:16">
      <c r="H1933" s="101"/>
      <c r="L1933" s="101"/>
      <c r="P1933" s="129"/>
    </row>
    <row r="1934" spans="8:16">
      <c r="H1934" s="101"/>
      <c r="L1934" s="101"/>
      <c r="P1934" s="129"/>
    </row>
    <row r="1935" spans="8:16">
      <c r="H1935" s="101"/>
      <c r="L1935" s="101"/>
      <c r="P1935" s="129"/>
    </row>
    <row r="1936" spans="8:16">
      <c r="H1936" s="101"/>
      <c r="L1936" s="101"/>
      <c r="P1936" s="129"/>
    </row>
    <row r="1937" spans="8:16">
      <c r="H1937" s="101"/>
      <c r="L1937" s="101"/>
      <c r="P1937" s="129"/>
    </row>
    <row r="1938" spans="8:16">
      <c r="H1938" s="101"/>
      <c r="L1938" s="101"/>
      <c r="P1938" s="129"/>
    </row>
    <row r="1939" spans="8:16">
      <c r="H1939" s="101"/>
      <c r="L1939" s="101"/>
      <c r="P1939" s="129"/>
    </row>
    <row r="1940" spans="8:16">
      <c r="H1940" s="101"/>
      <c r="L1940" s="101"/>
      <c r="P1940" s="129"/>
    </row>
    <row r="1941" spans="8:16">
      <c r="H1941" s="101"/>
      <c r="L1941" s="101"/>
      <c r="P1941" s="129"/>
    </row>
    <row r="1942" spans="8:16">
      <c r="H1942" s="101"/>
      <c r="L1942" s="101"/>
      <c r="P1942" s="129"/>
    </row>
    <row r="1943" spans="8:16">
      <c r="H1943" s="101"/>
      <c r="L1943" s="101"/>
      <c r="P1943" s="129"/>
    </row>
    <row r="1944" spans="8:16">
      <c r="H1944" s="101"/>
      <c r="L1944" s="101"/>
      <c r="P1944" s="129"/>
    </row>
    <row r="1945" spans="8:16">
      <c r="H1945" s="101"/>
      <c r="L1945" s="101"/>
      <c r="P1945" s="129"/>
    </row>
    <row r="1946" spans="8:16">
      <c r="H1946" s="101"/>
      <c r="L1946" s="101"/>
      <c r="P1946" s="129"/>
    </row>
    <row r="1947" spans="8:16">
      <c r="H1947" s="101"/>
      <c r="L1947" s="101"/>
      <c r="P1947" s="129"/>
    </row>
    <row r="1948" spans="8:16">
      <c r="H1948" s="101"/>
      <c r="L1948" s="101"/>
      <c r="P1948" s="129"/>
    </row>
    <row r="1949" spans="8:16">
      <c r="H1949" s="101"/>
      <c r="L1949" s="101"/>
      <c r="P1949" s="129"/>
    </row>
    <row r="1950" spans="8:16">
      <c r="H1950" s="101"/>
      <c r="L1950" s="101"/>
      <c r="P1950" s="129"/>
    </row>
    <row r="1951" spans="8:16">
      <c r="H1951" s="101"/>
      <c r="L1951" s="101"/>
      <c r="P1951" s="129"/>
    </row>
    <row r="1952" spans="8:16">
      <c r="H1952" s="101"/>
      <c r="L1952" s="101"/>
      <c r="P1952" s="129"/>
    </row>
    <row r="1953" spans="8:16">
      <c r="H1953" s="101"/>
      <c r="L1953" s="101"/>
      <c r="P1953" s="129"/>
    </row>
    <row r="1954" spans="8:16">
      <c r="H1954" s="101"/>
      <c r="L1954" s="101"/>
      <c r="P1954" s="129"/>
    </row>
    <row r="1955" spans="8:16">
      <c r="H1955" s="101"/>
      <c r="L1955" s="101"/>
      <c r="P1955" s="129"/>
    </row>
    <row r="1956" spans="8:16">
      <c r="H1956" s="101"/>
      <c r="L1956" s="101"/>
      <c r="P1956" s="129"/>
    </row>
    <row r="1957" spans="8:16">
      <c r="H1957" s="101"/>
      <c r="L1957" s="101"/>
      <c r="P1957" s="129"/>
    </row>
    <row r="1958" spans="8:16">
      <c r="H1958" s="101"/>
      <c r="L1958" s="101"/>
      <c r="P1958" s="129"/>
    </row>
    <row r="1959" spans="8:16">
      <c r="H1959" s="101"/>
      <c r="L1959" s="101"/>
      <c r="P1959" s="129"/>
    </row>
    <row r="1960" spans="8:16">
      <c r="H1960" s="101"/>
      <c r="L1960" s="101"/>
      <c r="P1960" s="129"/>
    </row>
    <row r="1961" spans="8:16">
      <c r="H1961" s="101"/>
      <c r="L1961" s="101"/>
      <c r="P1961" s="129"/>
    </row>
    <row r="1962" spans="8:16">
      <c r="H1962" s="101"/>
      <c r="L1962" s="101"/>
      <c r="P1962" s="129"/>
    </row>
    <row r="1963" spans="8:16">
      <c r="H1963" s="101"/>
      <c r="L1963" s="101"/>
      <c r="P1963" s="129"/>
    </row>
    <row r="1964" spans="8:16">
      <c r="H1964" s="101"/>
      <c r="L1964" s="101"/>
      <c r="P1964" s="129"/>
    </row>
    <row r="1965" spans="8:16">
      <c r="H1965" s="101"/>
      <c r="L1965" s="101"/>
      <c r="P1965" s="129"/>
    </row>
    <row r="1966" spans="8:16">
      <c r="H1966" s="101"/>
      <c r="L1966" s="101"/>
      <c r="P1966" s="129"/>
    </row>
    <row r="1967" spans="8:16">
      <c r="H1967" s="101"/>
      <c r="L1967" s="101"/>
      <c r="P1967" s="129"/>
    </row>
    <row r="1968" spans="8:16">
      <c r="H1968" s="101"/>
      <c r="L1968" s="101"/>
      <c r="P1968" s="129"/>
    </row>
    <row r="1969" spans="8:16">
      <c r="H1969" s="101"/>
      <c r="L1969" s="101"/>
      <c r="P1969" s="129"/>
    </row>
    <row r="1970" spans="8:16">
      <c r="H1970" s="101"/>
      <c r="L1970" s="101"/>
      <c r="P1970" s="129"/>
    </row>
    <row r="1971" spans="8:16">
      <c r="H1971" s="101"/>
      <c r="L1971" s="101"/>
      <c r="P1971" s="129"/>
    </row>
    <row r="1972" spans="8:16">
      <c r="H1972" s="101"/>
      <c r="L1972" s="101"/>
      <c r="P1972" s="129"/>
    </row>
    <row r="1973" spans="8:16">
      <c r="H1973" s="101"/>
      <c r="L1973" s="101"/>
      <c r="P1973" s="129"/>
    </row>
    <row r="1974" spans="8:16">
      <c r="H1974" s="101"/>
      <c r="L1974" s="101"/>
      <c r="P1974" s="129"/>
    </row>
    <row r="1975" spans="8:16">
      <c r="H1975" s="101"/>
      <c r="L1975" s="101"/>
      <c r="P1975" s="129"/>
    </row>
    <row r="1976" spans="8:16">
      <c r="H1976" s="101"/>
      <c r="L1976" s="101"/>
      <c r="P1976" s="129"/>
    </row>
    <row r="1977" spans="8:16">
      <c r="H1977" s="101"/>
      <c r="L1977" s="101"/>
      <c r="P1977" s="129"/>
    </row>
    <row r="1978" spans="8:16">
      <c r="H1978" s="101"/>
      <c r="L1978" s="101"/>
      <c r="P1978" s="129"/>
    </row>
    <row r="1979" spans="8:16">
      <c r="H1979" s="101"/>
      <c r="L1979" s="101"/>
      <c r="P1979" s="129"/>
    </row>
    <row r="1980" spans="8:16">
      <c r="H1980" s="101"/>
      <c r="L1980" s="101"/>
      <c r="P1980" s="129"/>
    </row>
    <row r="1981" spans="8:16">
      <c r="H1981" s="101"/>
      <c r="L1981" s="101"/>
      <c r="P1981" s="129"/>
    </row>
    <row r="1982" spans="8:16">
      <c r="H1982" s="101"/>
      <c r="L1982" s="101"/>
      <c r="P1982" s="129"/>
    </row>
    <row r="1983" spans="8:16">
      <c r="H1983" s="101"/>
      <c r="L1983" s="101"/>
      <c r="P1983" s="129"/>
    </row>
    <row r="1984" spans="8:16">
      <c r="H1984" s="101"/>
      <c r="L1984" s="101"/>
      <c r="P1984" s="129"/>
    </row>
    <row r="1985" spans="8:16">
      <c r="H1985" s="101"/>
      <c r="L1985" s="101"/>
      <c r="P1985" s="129"/>
    </row>
    <row r="1986" spans="8:16">
      <c r="H1986" s="101"/>
      <c r="L1986" s="101"/>
      <c r="P1986" s="129"/>
    </row>
    <row r="1987" spans="8:16">
      <c r="H1987" s="101"/>
      <c r="L1987" s="101"/>
      <c r="P1987" s="129"/>
    </row>
    <row r="1988" spans="8:16">
      <c r="H1988" s="101"/>
      <c r="L1988" s="101"/>
      <c r="P1988" s="129"/>
    </row>
    <row r="1989" spans="8:16">
      <c r="H1989" s="101"/>
      <c r="L1989" s="101"/>
      <c r="P1989" s="129"/>
    </row>
    <row r="1990" spans="8:16">
      <c r="H1990" s="101"/>
      <c r="L1990" s="101"/>
      <c r="P1990" s="129"/>
    </row>
    <row r="1991" spans="8:16">
      <c r="H1991" s="101"/>
      <c r="L1991" s="101"/>
      <c r="P1991" s="129"/>
    </row>
    <row r="1992" spans="8:16">
      <c r="H1992" s="101"/>
      <c r="L1992" s="101"/>
      <c r="P1992" s="129"/>
    </row>
    <row r="1993" spans="8:16">
      <c r="H1993" s="101"/>
      <c r="L1993" s="101"/>
      <c r="P1993" s="129"/>
    </row>
    <row r="1994" spans="8:16">
      <c r="H1994" s="101"/>
      <c r="L1994" s="101"/>
      <c r="P1994" s="129"/>
    </row>
    <row r="1995" spans="8:16">
      <c r="H1995" s="101"/>
      <c r="L1995" s="101"/>
      <c r="P1995" s="129"/>
    </row>
    <row r="1996" spans="8:16">
      <c r="H1996" s="101"/>
      <c r="L1996" s="101"/>
      <c r="P1996" s="129"/>
    </row>
    <row r="1997" spans="8:16">
      <c r="H1997" s="101"/>
      <c r="L1997" s="101"/>
      <c r="P1997" s="129"/>
    </row>
    <row r="1998" spans="8:16">
      <c r="H1998" s="101"/>
      <c r="L1998" s="101"/>
      <c r="P1998" s="129"/>
    </row>
    <row r="1999" spans="8:16">
      <c r="H1999" s="101"/>
      <c r="L1999" s="101"/>
      <c r="P1999" s="129"/>
    </row>
    <row r="2000" spans="8:16">
      <c r="H2000" s="101"/>
      <c r="L2000" s="101"/>
      <c r="P2000" s="129"/>
    </row>
    <row r="2001" spans="8:16">
      <c r="H2001" s="101"/>
      <c r="L2001" s="101"/>
      <c r="P2001" s="129"/>
    </row>
    <row r="2002" spans="8:16">
      <c r="H2002" s="101"/>
      <c r="L2002" s="101"/>
      <c r="P2002" s="129"/>
    </row>
    <row r="2003" spans="8:16">
      <c r="H2003" s="101"/>
      <c r="L2003" s="101"/>
      <c r="P2003" s="129"/>
    </row>
    <row r="2004" spans="8:16">
      <c r="H2004" s="101"/>
      <c r="L2004" s="101"/>
      <c r="P2004" s="129"/>
    </row>
    <row r="2005" spans="8:16">
      <c r="H2005" s="101"/>
      <c r="L2005" s="101"/>
      <c r="P2005" s="129"/>
    </row>
    <row r="2006" spans="8:16">
      <c r="H2006" s="101"/>
      <c r="L2006" s="101"/>
      <c r="P2006" s="129"/>
    </row>
    <row r="2007" spans="8:16">
      <c r="H2007" s="101"/>
      <c r="L2007" s="101"/>
      <c r="P2007" s="129"/>
    </row>
    <row r="2008" spans="8:16">
      <c r="H2008" s="101"/>
      <c r="L2008" s="101"/>
      <c r="P2008" s="129"/>
    </row>
    <row r="2009" spans="8:16">
      <c r="H2009" s="101"/>
      <c r="L2009" s="101"/>
      <c r="P2009" s="129"/>
    </row>
    <row r="2010" spans="8:16">
      <c r="H2010" s="101"/>
      <c r="L2010" s="101"/>
      <c r="P2010" s="129"/>
    </row>
    <row r="2011" spans="8:16">
      <c r="H2011" s="101"/>
      <c r="L2011" s="101"/>
      <c r="P2011" s="129"/>
    </row>
    <row r="2012" spans="8:16">
      <c r="H2012" s="101"/>
      <c r="L2012" s="101"/>
      <c r="P2012" s="129"/>
    </row>
    <row r="2013" spans="8:16">
      <c r="H2013" s="101"/>
      <c r="L2013" s="101"/>
      <c r="P2013" s="129"/>
    </row>
    <row r="2014" spans="8:16">
      <c r="H2014" s="101"/>
      <c r="L2014" s="101"/>
      <c r="P2014" s="129"/>
    </row>
    <row r="2015" spans="8:16">
      <c r="H2015" s="101"/>
      <c r="L2015" s="101"/>
      <c r="P2015" s="129"/>
    </row>
    <row r="2016" spans="8:16">
      <c r="H2016" s="101"/>
      <c r="L2016" s="101"/>
      <c r="P2016" s="129"/>
    </row>
    <row r="2017" spans="8:16">
      <c r="H2017" s="101"/>
      <c r="L2017" s="101"/>
      <c r="P2017" s="129"/>
    </row>
    <row r="2018" spans="8:16">
      <c r="H2018" s="101"/>
      <c r="L2018" s="101"/>
      <c r="P2018" s="129"/>
    </row>
    <row r="2019" spans="8:16">
      <c r="H2019" s="101"/>
      <c r="L2019" s="101"/>
      <c r="P2019" s="129"/>
    </row>
    <row r="2020" spans="8:16">
      <c r="H2020" s="101"/>
      <c r="L2020" s="101"/>
      <c r="P2020" s="129"/>
    </row>
    <row r="2021" spans="8:16">
      <c r="H2021" s="101"/>
      <c r="L2021" s="101"/>
      <c r="P2021" s="129"/>
    </row>
    <row r="2022" spans="8:16">
      <c r="H2022" s="101"/>
      <c r="L2022" s="101"/>
      <c r="P2022" s="129"/>
    </row>
    <row r="2023" spans="8:16">
      <c r="H2023" s="101"/>
      <c r="L2023" s="101"/>
      <c r="P2023" s="129"/>
    </row>
    <row r="2024" spans="8:16">
      <c r="H2024" s="101"/>
      <c r="L2024" s="101"/>
      <c r="P2024" s="129"/>
    </row>
    <row r="2025" spans="8:16">
      <c r="H2025" s="101"/>
      <c r="L2025" s="101"/>
      <c r="P2025" s="129"/>
    </row>
    <row r="2026" spans="8:16">
      <c r="H2026" s="101"/>
      <c r="L2026" s="101"/>
      <c r="P2026" s="129"/>
    </row>
    <row r="2027" spans="8:16">
      <c r="H2027" s="101"/>
      <c r="L2027" s="101"/>
      <c r="P2027" s="129"/>
    </row>
    <row r="2028" spans="8:16">
      <c r="H2028" s="101"/>
      <c r="L2028" s="101"/>
      <c r="P2028" s="129"/>
    </row>
    <row r="2029" spans="8:16">
      <c r="H2029" s="101"/>
      <c r="L2029" s="101"/>
      <c r="P2029" s="129"/>
    </row>
    <row r="2030" spans="8:16">
      <c r="H2030" s="101"/>
      <c r="L2030" s="101"/>
      <c r="P2030" s="129"/>
    </row>
    <row r="2031" spans="8:16">
      <c r="H2031" s="101"/>
      <c r="L2031" s="101"/>
      <c r="P2031" s="129"/>
    </row>
    <row r="2032" spans="8:16">
      <c r="H2032" s="101"/>
      <c r="L2032" s="101"/>
      <c r="P2032" s="129"/>
    </row>
    <row r="2033" spans="8:16">
      <c r="H2033" s="101"/>
      <c r="L2033" s="101"/>
      <c r="P2033" s="129"/>
    </row>
    <row r="2034" spans="8:16">
      <c r="H2034" s="101"/>
      <c r="L2034" s="101"/>
      <c r="P2034" s="129"/>
    </row>
    <row r="2035" spans="8:16">
      <c r="H2035" s="101"/>
      <c r="L2035" s="101"/>
      <c r="P2035" s="129"/>
    </row>
    <row r="2036" spans="8:16">
      <c r="H2036" s="101"/>
      <c r="L2036" s="101"/>
      <c r="P2036" s="129"/>
    </row>
    <row r="2037" spans="8:16">
      <c r="H2037" s="101"/>
      <c r="L2037" s="101"/>
      <c r="P2037" s="129"/>
    </row>
    <row r="2038" spans="8:16">
      <c r="H2038" s="101"/>
      <c r="L2038" s="101"/>
      <c r="P2038" s="129"/>
    </row>
    <row r="2039" spans="8:16">
      <c r="H2039" s="101"/>
      <c r="L2039" s="101"/>
      <c r="P2039" s="129"/>
    </row>
    <row r="2040" spans="8:16">
      <c r="H2040" s="101"/>
      <c r="L2040" s="101"/>
      <c r="P2040" s="129"/>
    </row>
    <row r="2041" spans="8:16">
      <c r="H2041" s="101"/>
      <c r="L2041" s="101"/>
      <c r="P2041" s="129"/>
    </row>
    <row r="2042" spans="8:16">
      <c r="H2042" s="101"/>
      <c r="L2042" s="101"/>
      <c r="P2042" s="129"/>
    </row>
    <row r="2043" spans="8:16">
      <c r="H2043" s="101"/>
      <c r="L2043" s="101"/>
      <c r="P2043" s="129"/>
    </row>
    <row r="2044" spans="8:16">
      <c r="H2044" s="101"/>
      <c r="L2044" s="101"/>
      <c r="P2044" s="129"/>
    </row>
    <row r="2045" spans="8:16">
      <c r="H2045" s="101"/>
      <c r="L2045" s="101"/>
      <c r="P2045" s="129"/>
    </row>
    <row r="2046" spans="8:16">
      <c r="H2046" s="101"/>
      <c r="L2046" s="101"/>
      <c r="P2046" s="129"/>
    </row>
    <row r="2047" spans="8:16">
      <c r="H2047" s="101"/>
      <c r="L2047" s="101"/>
      <c r="P2047" s="129"/>
    </row>
    <row r="2048" spans="8:16">
      <c r="H2048" s="101"/>
      <c r="L2048" s="101"/>
      <c r="P2048" s="129"/>
    </row>
    <row r="2049" spans="8:16">
      <c r="H2049" s="101"/>
      <c r="L2049" s="101"/>
      <c r="P2049" s="129"/>
    </row>
    <row r="2050" spans="8:16">
      <c r="H2050" s="101"/>
      <c r="L2050" s="101"/>
      <c r="P2050" s="129"/>
    </row>
    <row r="2051" spans="8:16">
      <c r="H2051" s="101"/>
      <c r="L2051" s="101"/>
      <c r="P2051" s="129"/>
    </row>
    <row r="2052" spans="8:16">
      <c r="H2052" s="101"/>
      <c r="L2052" s="101"/>
      <c r="P2052" s="129"/>
    </row>
    <row r="2053" spans="8:16">
      <c r="H2053" s="101"/>
      <c r="L2053" s="101"/>
      <c r="P2053" s="129"/>
    </row>
    <row r="2054" spans="8:16">
      <c r="H2054" s="101"/>
      <c r="L2054" s="101"/>
      <c r="P2054" s="129"/>
    </row>
    <row r="2055" spans="8:16">
      <c r="H2055" s="101"/>
      <c r="L2055" s="101"/>
      <c r="P2055" s="129"/>
    </row>
    <row r="2056" spans="8:16">
      <c r="H2056" s="101"/>
      <c r="L2056" s="101"/>
      <c r="P2056" s="129"/>
    </row>
    <row r="2057" spans="8:16">
      <c r="H2057" s="101"/>
      <c r="L2057" s="101"/>
      <c r="P2057" s="129"/>
    </row>
    <row r="2058" spans="8:16">
      <c r="H2058" s="101"/>
      <c r="L2058" s="101"/>
      <c r="P2058" s="129"/>
    </row>
    <row r="2059" spans="8:16">
      <c r="H2059" s="101"/>
      <c r="L2059" s="101"/>
      <c r="P2059" s="129"/>
    </row>
    <row r="2060" spans="8:16">
      <c r="H2060" s="101"/>
      <c r="L2060" s="101"/>
      <c r="P2060" s="129"/>
    </row>
    <row r="2061" spans="8:16">
      <c r="H2061" s="101"/>
      <c r="L2061" s="101"/>
      <c r="P2061" s="129"/>
    </row>
    <row r="2062" spans="8:16">
      <c r="H2062" s="101"/>
      <c r="L2062" s="101"/>
      <c r="P2062" s="129"/>
    </row>
    <row r="2063" spans="8:16">
      <c r="H2063" s="101"/>
      <c r="L2063" s="101"/>
      <c r="P2063" s="129"/>
    </row>
    <row r="2064" spans="8:16">
      <c r="H2064" s="101"/>
      <c r="L2064" s="101"/>
      <c r="P2064" s="129"/>
    </row>
    <row r="2065" spans="8:16">
      <c r="H2065" s="101"/>
      <c r="L2065" s="101"/>
      <c r="P2065" s="129"/>
    </row>
    <row r="2066" spans="8:16">
      <c r="H2066" s="101"/>
      <c r="L2066" s="101"/>
      <c r="P2066" s="129"/>
    </row>
    <row r="2067" spans="8:16">
      <c r="H2067" s="101"/>
      <c r="L2067" s="101"/>
      <c r="P2067" s="129"/>
    </row>
    <row r="2068" spans="8:16">
      <c r="H2068" s="101"/>
      <c r="L2068" s="101"/>
      <c r="P2068" s="129"/>
    </row>
    <row r="2069" spans="8:16">
      <c r="H2069" s="101"/>
      <c r="L2069" s="101"/>
      <c r="P2069" s="129"/>
    </row>
    <row r="2070" spans="8:16">
      <c r="H2070" s="101"/>
      <c r="L2070" s="101"/>
      <c r="P2070" s="129"/>
    </row>
    <row r="2071" spans="8:16">
      <c r="H2071" s="101"/>
      <c r="L2071" s="101"/>
      <c r="P2071" s="129"/>
    </row>
    <row r="2072" spans="8:16">
      <c r="H2072" s="101"/>
      <c r="L2072" s="101"/>
      <c r="P2072" s="129"/>
    </row>
    <row r="2073" spans="8:16">
      <c r="H2073" s="101"/>
      <c r="L2073" s="101"/>
      <c r="P2073" s="129"/>
    </row>
    <row r="2074" spans="8:16">
      <c r="H2074" s="101"/>
      <c r="L2074" s="101"/>
      <c r="P2074" s="129"/>
    </row>
    <row r="2075" spans="8:16">
      <c r="H2075" s="101"/>
      <c r="L2075" s="101"/>
      <c r="P2075" s="129"/>
    </row>
    <row r="2076" spans="8:16">
      <c r="H2076" s="101"/>
      <c r="L2076" s="101"/>
      <c r="P2076" s="129"/>
    </row>
    <row r="2077" spans="8:16">
      <c r="H2077" s="101"/>
      <c r="L2077" s="101"/>
      <c r="P2077" s="129"/>
    </row>
    <row r="2078" spans="8:16">
      <c r="H2078" s="101"/>
      <c r="L2078" s="101"/>
      <c r="P2078" s="129"/>
    </row>
    <row r="2079" spans="8:16">
      <c r="H2079" s="101"/>
      <c r="L2079" s="101"/>
      <c r="P2079" s="129"/>
    </row>
    <row r="2080" spans="8:16">
      <c r="H2080" s="101"/>
      <c r="L2080" s="101"/>
      <c r="P2080" s="129"/>
    </row>
    <row r="2081" spans="8:16">
      <c r="H2081" s="101"/>
      <c r="L2081" s="101"/>
      <c r="P2081" s="129"/>
    </row>
    <row r="2082" spans="8:16">
      <c r="H2082" s="101"/>
      <c r="L2082" s="101"/>
      <c r="P2082" s="129"/>
    </row>
    <row r="2083" spans="8:16">
      <c r="H2083" s="101"/>
      <c r="L2083" s="101"/>
      <c r="P2083" s="129"/>
    </row>
    <row r="2084" spans="8:16">
      <c r="H2084" s="101"/>
      <c r="L2084" s="101"/>
      <c r="P2084" s="129"/>
    </row>
    <row r="2085" spans="8:16">
      <c r="H2085" s="101"/>
      <c r="L2085" s="101"/>
      <c r="P2085" s="129"/>
    </row>
    <row r="2086" spans="8:16">
      <c r="H2086" s="101"/>
      <c r="L2086" s="101"/>
      <c r="P2086" s="129"/>
    </row>
    <row r="2087" spans="8:16">
      <c r="H2087" s="101"/>
      <c r="L2087" s="101"/>
      <c r="P2087" s="129"/>
    </row>
    <row r="2088" spans="8:16">
      <c r="H2088" s="101"/>
      <c r="L2088" s="101"/>
      <c r="P2088" s="129"/>
    </row>
    <row r="2089" spans="8:16">
      <c r="H2089" s="101"/>
      <c r="L2089" s="101"/>
      <c r="P2089" s="129"/>
    </row>
    <row r="2090" spans="8:16">
      <c r="H2090" s="101"/>
      <c r="L2090" s="101"/>
      <c r="P2090" s="129"/>
    </row>
    <row r="2091" spans="8:16">
      <c r="H2091" s="101"/>
      <c r="L2091" s="101"/>
      <c r="P2091" s="129"/>
    </row>
    <row r="2092" spans="8:16">
      <c r="H2092" s="101"/>
      <c r="L2092" s="101"/>
      <c r="P2092" s="129"/>
    </row>
    <row r="2093" spans="8:16">
      <c r="H2093" s="101"/>
      <c r="L2093" s="101"/>
      <c r="P2093" s="129"/>
    </row>
    <row r="2094" spans="8:16">
      <c r="H2094" s="101"/>
      <c r="L2094" s="101"/>
      <c r="P2094" s="129"/>
    </row>
    <row r="2095" spans="8:16">
      <c r="H2095" s="101"/>
      <c r="L2095" s="101"/>
      <c r="P2095" s="129"/>
    </row>
    <row r="2096" spans="8:16">
      <c r="H2096" s="101"/>
      <c r="L2096" s="101"/>
      <c r="P2096" s="129"/>
    </row>
    <row r="2097" spans="8:16">
      <c r="H2097" s="101"/>
      <c r="L2097" s="101"/>
      <c r="P2097" s="129"/>
    </row>
    <row r="2098" spans="8:16">
      <c r="H2098" s="101"/>
      <c r="L2098" s="101"/>
      <c r="P2098" s="129"/>
    </row>
    <row r="2099" spans="8:16">
      <c r="H2099" s="101"/>
      <c r="L2099" s="101"/>
      <c r="P2099" s="129"/>
    </row>
    <row r="2100" spans="8:16">
      <c r="H2100" s="101"/>
      <c r="L2100" s="101"/>
      <c r="P2100" s="129"/>
    </row>
    <row r="2101" spans="8:16">
      <c r="H2101" s="101"/>
      <c r="L2101" s="101"/>
      <c r="P2101" s="129"/>
    </row>
    <row r="2102" spans="8:16">
      <c r="H2102" s="101"/>
      <c r="L2102" s="101"/>
      <c r="P2102" s="129"/>
    </row>
    <row r="2103" spans="8:16">
      <c r="H2103" s="101"/>
      <c r="L2103" s="101"/>
      <c r="P2103" s="129"/>
    </row>
    <row r="2104" spans="8:16">
      <c r="H2104" s="101"/>
      <c r="L2104" s="101"/>
      <c r="P2104" s="129"/>
    </row>
    <row r="2105" spans="8:16">
      <c r="H2105" s="101"/>
      <c r="L2105" s="101"/>
      <c r="P2105" s="129"/>
    </row>
    <row r="2106" spans="8:16">
      <c r="H2106" s="101"/>
      <c r="L2106" s="101"/>
      <c r="P2106" s="129"/>
    </row>
    <row r="2107" spans="8:16">
      <c r="H2107" s="101"/>
      <c r="L2107" s="101"/>
      <c r="P2107" s="129"/>
    </row>
    <row r="2108" spans="8:16">
      <c r="H2108" s="101"/>
      <c r="L2108" s="101"/>
      <c r="P2108" s="129"/>
    </row>
    <row r="2109" spans="8:16">
      <c r="H2109" s="101"/>
      <c r="L2109" s="101"/>
      <c r="P2109" s="129"/>
    </row>
    <row r="2110" spans="8:16">
      <c r="H2110" s="101"/>
      <c r="L2110" s="101"/>
      <c r="P2110" s="129"/>
    </row>
    <row r="2111" spans="8:16">
      <c r="H2111" s="101"/>
      <c r="L2111" s="101"/>
      <c r="P2111" s="129"/>
    </row>
    <row r="2112" spans="8:16">
      <c r="H2112" s="101"/>
      <c r="L2112" s="101"/>
      <c r="P2112" s="129"/>
    </row>
    <row r="2113" spans="8:16">
      <c r="H2113" s="101"/>
      <c r="L2113" s="101"/>
      <c r="P2113" s="129"/>
    </row>
    <row r="2114" spans="8:16">
      <c r="H2114" s="101"/>
      <c r="L2114" s="101"/>
      <c r="P2114" s="129"/>
    </row>
    <row r="2115" spans="8:16">
      <c r="H2115" s="101"/>
      <c r="L2115" s="101"/>
      <c r="P2115" s="129"/>
    </row>
    <row r="2116" spans="8:16">
      <c r="H2116" s="101"/>
      <c r="L2116" s="101"/>
      <c r="P2116" s="129"/>
    </row>
    <row r="2117" spans="8:16">
      <c r="H2117" s="101"/>
      <c r="L2117" s="101"/>
      <c r="P2117" s="129"/>
    </row>
    <row r="2118" spans="8:16">
      <c r="H2118" s="101"/>
      <c r="L2118" s="101"/>
      <c r="P2118" s="129"/>
    </row>
    <row r="2119" spans="8:16">
      <c r="H2119" s="101"/>
      <c r="L2119" s="101"/>
      <c r="P2119" s="129"/>
    </row>
    <row r="2120" spans="8:16">
      <c r="H2120" s="101"/>
      <c r="L2120" s="101"/>
      <c r="P2120" s="129"/>
    </row>
    <row r="2121" spans="8:16">
      <c r="H2121" s="101"/>
      <c r="L2121" s="101"/>
      <c r="P2121" s="129"/>
    </row>
    <row r="2122" spans="8:16">
      <c r="H2122" s="101"/>
      <c r="L2122" s="101"/>
      <c r="P2122" s="129"/>
    </row>
    <row r="2123" spans="8:16">
      <c r="H2123" s="101"/>
      <c r="L2123" s="101"/>
      <c r="P2123" s="129"/>
    </row>
    <row r="2124" spans="8:16">
      <c r="H2124" s="101"/>
      <c r="L2124" s="101"/>
      <c r="P2124" s="129"/>
    </row>
    <row r="2125" spans="8:16">
      <c r="H2125" s="101"/>
      <c r="L2125" s="101"/>
      <c r="P2125" s="129"/>
    </row>
    <row r="2126" spans="8:16">
      <c r="H2126" s="101"/>
      <c r="L2126" s="101"/>
      <c r="P2126" s="129"/>
    </row>
    <row r="2127" spans="8:16">
      <c r="H2127" s="101"/>
      <c r="L2127" s="101"/>
      <c r="P2127" s="129"/>
    </row>
    <row r="2128" spans="8:16">
      <c r="H2128" s="101"/>
      <c r="L2128" s="101"/>
      <c r="P2128" s="129"/>
    </row>
    <row r="2129" spans="8:16">
      <c r="H2129" s="101"/>
      <c r="L2129" s="101"/>
      <c r="P2129" s="129"/>
    </row>
    <row r="2130" spans="8:16">
      <c r="H2130" s="101"/>
      <c r="L2130" s="101"/>
      <c r="P2130" s="129"/>
    </row>
    <row r="2131" spans="8:16">
      <c r="H2131" s="101"/>
      <c r="L2131" s="101"/>
      <c r="P2131" s="129"/>
    </row>
    <row r="2132" spans="8:16">
      <c r="H2132" s="101"/>
      <c r="L2132" s="101"/>
      <c r="P2132" s="129"/>
    </row>
    <row r="2133" spans="8:16">
      <c r="H2133" s="101"/>
      <c r="L2133" s="101"/>
      <c r="P2133" s="129"/>
    </row>
    <row r="2134" spans="8:16">
      <c r="H2134" s="101"/>
      <c r="L2134" s="101"/>
      <c r="P2134" s="129"/>
    </row>
    <row r="2135" spans="8:16">
      <c r="H2135" s="101"/>
      <c r="L2135" s="101"/>
      <c r="P2135" s="129"/>
    </row>
    <row r="2136" spans="8:16">
      <c r="H2136" s="101"/>
      <c r="L2136" s="101"/>
      <c r="P2136" s="129"/>
    </row>
    <row r="2137" spans="8:16">
      <c r="H2137" s="101"/>
      <c r="L2137" s="101"/>
      <c r="P2137" s="129"/>
    </row>
    <row r="2138" spans="8:16">
      <c r="H2138" s="101"/>
      <c r="L2138" s="101"/>
      <c r="P2138" s="129"/>
    </row>
    <row r="2139" spans="8:16">
      <c r="H2139" s="101"/>
      <c r="L2139" s="101"/>
      <c r="P2139" s="129"/>
    </row>
    <row r="2140" spans="8:16">
      <c r="H2140" s="101"/>
      <c r="L2140" s="101"/>
      <c r="P2140" s="129"/>
    </row>
    <row r="2141" spans="8:16">
      <c r="H2141" s="101"/>
      <c r="L2141" s="101"/>
      <c r="P2141" s="129"/>
    </row>
    <row r="2142" spans="8:16">
      <c r="H2142" s="101"/>
      <c r="L2142" s="101"/>
      <c r="P2142" s="129"/>
    </row>
    <row r="2143" spans="8:16">
      <c r="H2143" s="101"/>
      <c r="L2143" s="101"/>
      <c r="P2143" s="129"/>
    </row>
    <row r="2144" spans="8:16">
      <c r="H2144" s="101"/>
      <c r="L2144" s="101"/>
      <c r="P2144" s="129"/>
    </row>
    <row r="2145" spans="8:16">
      <c r="H2145" s="101"/>
      <c r="L2145" s="101"/>
      <c r="P2145" s="129"/>
    </row>
    <row r="2146" spans="8:16">
      <c r="H2146" s="101"/>
      <c r="L2146" s="101"/>
      <c r="P2146" s="129"/>
    </row>
    <row r="2147" spans="8:16">
      <c r="H2147" s="101"/>
      <c r="L2147" s="101"/>
      <c r="P2147" s="129"/>
    </row>
    <row r="2148" spans="8:16">
      <c r="H2148" s="101"/>
      <c r="L2148" s="101"/>
      <c r="P2148" s="129"/>
    </row>
    <row r="2149" spans="8:16">
      <c r="H2149" s="101"/>
      <c r="L2149" s="101"/>
      <c r="P2149" s="129"/>
    </row>
    <row r="2150" spans="8:16">
      <c r="H2150" s="101"/>
      <c r="L2150" s="101"/>
      <c r="P2150" s="129"/>
    </row>
    <row r="2151" spans="8:16">
      <c r="H2151" s="101"/>
      <c r="L2151" s="101"/>
      <c r="P2151" s="129"/>
    </row>
    <row r="2152" spans="8:16">
      <c r="H2152" s="101"/>
      <c r="L2152" s="101"/>
      <c r="P2152" s="129"/>
    </row>
    <row r="2153" spans="8:16">
      <c r="H2153" s="101"/>
      <c r="L2153" s="101"/>
      <c r="P2153" s="129"/>
    </row>
    <row r="2154" spans="8:16">
      <c r="H2154" s="101"/>
      <c r="L2154" s="101"/>
      <c r="P2154" s="129"/>
    </row>
    <row r="2155" spans="8:16">
      <c r="H2155" s="101"/>
      <c r="L2155" s="101"/>
      <c r="P2155" s="129"/>
    </row>
    <row r="2156" spans="8:16">
      <c r="H2156" s="101"/>
      <c r="L2156" s="101"/>
      <c r="P2156" s="129"/>
    </row>
    <row r="2157" spans="8:16">
      <c r="H2157" s="101"/>
      <c r="L2157" s="101"/>
      <c r="P2157" s="129"/>
    </row>
    <row r="2158" spans="8:16">
      <c r="H2158" s="101"/>
      <c r="L2158" s="101"/>
      <c r="P2158" s="129"/>
    </row>
    <row r="2159" spans="8:16">
      <c r="H2159" s="101"/>
      <c r="L2159" s="101"/>
      <c r="P2159" s="129"/>
    </row>
    <row r="2160" spans="8:16">
      <c r="H2160" s="101"/>
      <c r="L2160" s="101"/>
      <c r="P2160" s="129"/>
    </row>
    <row r="2161" spans="8:16">
      <c r="H2161" s="101"/>
      <c r="L2161" s="101"/>
      <c r="P2161" s="129"/>
    </row>
    <row r="2162" spans="8:16">
      <c r="H2162" s="101"/>
      <c r="L2162" s="101"/>
      <c r="P2162" s="129"/>
    </row>
    <row r="2163" spans="8:16">
      <c r="H2163" s="101"/>
      <c r="L2163" s="101"/>
      <c r="P2163" s="129"/>
    </row>
    <row r="2164" spans="8:16">
      <c r="H2164" s="101"/>
      <c r="L2164" s="101"/>
      <c r="P2164" s="129"/>
    </row>
    <row r="2165" spans="8:16">
      <c r="H2165" s="101"/>
      <c r="L2165" s="101"/>
      <c r="P2165" s="129"/>
    </row>
    <row r="2166" spans="8:16">
      <c r="H2166" s="101"/>
      <c r="L2166" s="101"/>
      <c r="P2166" s="129"/>
    </row>
    <row r="2167" spans="8:16">
      <c r="H2167" s="101"/>
      <c r="L2167" s="101"/>
      <c r="P2167" s="129"/>
    </row>
    <row r="2168" spans="8:16">
      <c r="H2168" s="101"/>
      <c r="L2168" s="101"/>
      <c r="P2168" s="129"/>
    </row>
    <row r="2169" spans="8:16">
      <c r="H2169" s="101"/>
      <c r="L2169" s="101"/>
      <c r="P2169" s="129"/>
    </row>
    <row r="2170" spans="8:16">
      <c r="H2170" s="101"/>
      <c r="L2170" s="101"/>
      <c r="P2170" s="129"/>
    </row>
    <row r="2171" spans="8:16">
      <c r="H2171" s="101"/>
      <c r="L2171" s="101"/>
      <c r="P2171" s="129"/>
    </row>
    <row r="2172" spans="8:16">
      <c r="H2172" s="101"/>
      <c r="L2172" s="101"/>
      <c r="P2172" s="129"/>
    </row>
    <row r="2173" spans="8:16">
      <c r="H2173" s="101"/>
      <c r="L2173" s="101"/>
      <c r="P2173" s="129"/>
    </row>
    <row r="2174" spans="8:16">
      <c r="H2174" s="101"/>
      <c r="L2174" s="101"/>
      <c r="P2174" s="129"/>
    </row>
    <row r="2175" spans="8:16">
      <c r="H2175" s="101"/>
      <c r="L2175" s="101"/>
      <c r="P2175" s="129"/>
    </row>
    <row r="2176" spans="8:16">
      <c r="H2176" s="101"/>
      <c r="L2176" s="101"/>
      <c r="P2176" s="129"/>
    </row>
    <row r="2177" spans="8:16">
      <c r="H2177" s="101"/>
      <c r="L2177" s="101"/>
      <c r="P2177" s="129"/>
    </row>
    <row r="2178" spans="8:16">
      <c r="H2178" s="101"/>
      <c r="L2178" s="101"/>
      <c r="P2178" s="129"/>
    </row>
    <row r="2179" spans="8:16">
      <c r="H2179" s="101"/>
      <c r="L2179" s="101"/>
      <c r="P2179" s="129"/>
    </row>
    <row r="2180" spans="8:16">
      <c r="H2180" s="101"/>
      <c r="L2180" s="101"/>
      <c r="P2180" s="129"/>
    </row>
    <row r="2181" spans="8:16">
      <c r="H2181" s="101"/>
      <c r="L2181" s="101"/>
      <c r="P2181" s="129"/>
    </row>
    <row r="2182" spans="8:16">
      <c r="H2182" s="101"/>
      <c r="L2182" s="101"/>
      <c r="P2182" s="129"/>
    </row>
    <row r="2183" spans="8:16">
      <c r="H2183" s="101"/>
      <c r="L2183" s="101"/>
      <c r="P2183" s="129"/>
    </row>
    <row r="2184" spans="8:16">
      <c r="H2184" s="101"/>
      <c r="L2184" s="101"/>
      <c r="P2184" s="129"/>
    </row>
    <row r="2185" spans="8:16">
      <c r="H2185" s="101"/>
      <c r="L2185" s="101"/>
      <c r="P2185" s="129"/>
    </row>
    <row r="2186" spans="8:16">
      <c r="H2186" s="101"/>
      <c r="L2186" s="101"/>
      <c r="P2186" s="129"/>
    </row>
    <row r="2187" spans="8:16">
      <c r="H2187" s="101"/>
      <c r="L2187" s="101"/>
      <c r="P2187" s="129"/>
    </row>
    <row r="2188" spans="8:16">
      <c r="H2188" s="101"/>
      <c r="L2188" s="101"/>
      <c r="P2188" s="129"/>
    </row>
    <row r="2189" spans="8:16">
      <c r="H2189" s="101"/>
      <c r="L2189" s="101"/>
      <c r="P2189" s="129"/>
    </row>
    <row r="2190" spans="8:16">
      <c r="H2190" s="101"/>
      <c r="L2190" s="101"/>
      <c r="P2190" s="129"/>
    </row>
    <row r="2191" spans="8:16">
      <c r="H2191" s="101"/>
      <c r="L2191" s="101"/>
      <c r="P2191" s="129"/>
    </row>
    <row r="2192" spans="8:16">
      <c r="H2192" s="101"/>
      <c r="L2192" s="101"/>
      <c r="P2192" s="129"/>
    </row>
    <row r="2193" spans="8:16">
      <c r="H2193" s="101"/>
      <c r="L2193" s="101"/>
      <c r="P2193" s="129"/>
    </row>
    <row r="2194" spans="8:16">
      <c r="H2194" s="101"/>
      <c r="L2194" s="101"/>
      <c r="P2194" s="129"/>
    </row>
    <row r="2195" spans="8:16">
      <c r="H2195" s="101"/>
      <c r="L2195" s="101"/>
      <c r="P2195" s="129"/>
    </row>
    <row r="2196" spans="8:16">
      <c r="H2196" s="101"/>
      <c r="L2196" s="101"/>
      <c r="P2196" s="129"/>
    </row>
    <row r="2197" spans="8:16">
      <c r="H2197" s="101"/>
      <c r="L2197" s="101"/>
      <c r="P2197" s="129"/>
    </row>
    <row r="2198" spans="8:16">
      <c r="H2198" s="101"/>
      <c r="L2198" s="101"/>
      <c r="P2198" s="129"/>
    </row>
    <row r="2199" spans="8:16">
      <c r="H2199" s="101"/>
      <c r="L2199" s="101"/>
      <c r="P2199" s="129"/>
    </row>
    <row r="2200" spans="8:16">
      <c r="H2200" s="101"/>
      <c r="L2200" s="101"/>
      <c r="P2200" s="129"/>
    </row>
    <row r="2201" spans="8:16">
      <c r="H2201" s="101"/>
      <c r="L2201" s="101"/>
      <c r="P2201" s="129"/>
    </row>
    <row r="2202" spans="8:16">
      <c r="H2202" s="101"/>
      <c r="L2202" s="101"/>
      <c r="P2202" s="129"/>
    </row>
    <row r="2203" spans="8:16">
      <c r="H2203" s="101"/>
      <c r="L2203" s="101"/>
      <c r="P2203" s="129"/>
    </row>
    <row r="2204" spans="8:16">
      <c r="H2204" s="101"/>
      <c r="L2204" s="101"/>
      <c r="P2204" s="129"/>
    </row>
    <row r="2205" spans="8:16">
      <c r="H2205" s="101"/>
      <c r="L2205" s="101"/>
      <c r="P2205" s="129"/>
    </row>
    <row r="2206" spans="8:16">
      <c r="H2206" s="101"/>
      <c r="L2206" s="101"/>
      <c r="P2206" s="129"/>
    </row>
    <row r="2207" spans="8:16">
      <c r="H2207" s="101"/>
      <c r="L2207" s="101"/>
      <c r="P2207" s="129"/>
    </row>
    <row r="2208" spans="8:16">
      <c r="H2208" s="101"/>
      <c r="L2208" s="101"/>
      <c r="P2208" s="129"/>
    </row>
    <row r="2209" spans="8:16">
      <c r="H2209" s="101"/>
      <c r="L2209" s="101"/>
      <c r="P2209" s="129"/>
    </row>
    <row r="2210" spans="8:16">
      <c r="H2210" s="101"/>
      <c r="L2210" s="101"/>
      <c r="P2210" s="129"/>
    </row>
    <row r="2211" spans="8:16">
      <c r="H2211" s="101"/>
      <c r="L2211" s="101"/>
      <c r="P2211" s="129"/>
    </row>
    <row r="2212" spans="8:16">
      <c r="H2212" s="101"/>
      <c r="L2212" s="101"/>
      <c r="P2212" s="129"/>
    </row>
    <row r="2213" spans="8:16">
      <c r="H2213" s="101"/>
      <c r="L2213" s="101"/>
      <c r="P2213" s="129"/>
    </row>
    <row r="2214" spans="8:16">
      <c r="H2214" s="101"/>
      <c r="L2214" s="101"/>
      <c r="P2214" s="129"/>
    </row>
    <row r="2215" spans="8:16">
      <c r="H2215" s="101"/>
      <c r="L2215" s="101"/>
      <c r="P2215" s="129"/>
    </row>
    <row r="2216" spans="8:16">
      <c r="H2216" s="101"/>
      <c r="L2216" s="101"/>
      <c r="P2216" s="129"/>
    </row>
    <row r="2217" spans="8:16">
      <c r="H2217" s="101"/>
      <c r="L2217" s="101"/>
      <c r="P2217" s="129"/>
    </row>
    <row r="2218" spans="8:16">
      <c r="H2218" s="101"/>
      <c r="L2218" s="101"/>
      <c r="P2218" s="129"/>
    </row>
    <row r="2219" spans="8:16">
      <c r="H2219" s="101"/>
      <c r="L2219" s="101"/>
      <c r="P2219" s="129"/>
    </row>
    <row r="2220" spans="8:16">
      <c r="H2220" s="101"/>
      <c r="L2220" s="101"/>
      <c r="P2220" s="129"/>
    </row>
    <row r="2221" spans="8:16">
      <c r="H2221" s="101"/>
      <c r="L2221" s="101"/>
      <c r="P2221" s="129"/>
    </row>
    <row r="2222" spans="8:16">
      <c r="H2222" s="101"/>
      <c r="L2222" s="101"/>
      <c r="P2222" s="129"/>
    </row>
    <row r="2223" spans="8:16">
      <c r="H2223" s="101"/>
      <c r="L2223" s="101"/>
      <c r="P2223" s="129"/>
    </row>
    <row r="2224" spans="8:16">
      <c r="H2224" s="101"/>
      <c r="L2224" s="101"/>
      <c r="P2224" s="129"/>
    </row>
    <row r="2225" spans="8:16">
      <c r="H2225" s="101"/>
      <c r="L2225" s="101"/>
      <c r="P2225" s="129"/>
    </row>
    <row r="2226" spans="8:16">
      <c r="H2226" s="101"/>
      <c r="L2226" s="101"/>
      <c r="P2226" s="129"/>
    </row>
    <row r="2227" spans="8:16">
      <c r="H2227" s="101"/>
      <c r="L2227" s="101"/>
      <c r="P2227" s="129"/>
    </row>
    <row r="2228" spans="8:16">
      <c r="H2228" s="101"/>
      <c r="L2228" s="101"/>
      <c r="P2228" s="129"/>
    </row>
    <row r="2229" spans="8:16">
      <c r="H2229" s="101"/>
      <c r="L2229" s="101"/>
      <c r="P2229" s="129"/>
    </row>
    <row r="2230" spans="8:16">
      <c r="H2230" s="101"/>
      <c r="L2230" s="101"/>
      <c r="P2230" s="129"/>
    </row>
    <row r="2231" spans="8:16">
      <c r="H2231" s="101"/>
      <c r="L2231" s="101"/>
      <c r="P2231" s="129"/>
    </row>
    <row r="2232" spans="8:16">
      <c r="H2232" s="101"/>
      <c r="L2232" s="101"/>
      <c r="P2232" s="129"/>
    </row>
    <row r="2233" spans="8:16">
      <c r="H2233" s="101"/>
      <c r="L2233" s="101"/>
      <c r="P2233" s="129"/>
    </row>
    <row r="2234" spans="8:16">
      <c r="H2234" s="101"/>
      <c r="L2234" s="101"/>
      <c r="P2234" s="129"/>
    </row>
    <row r="2235" spans="8:16">
      <c r="H2235" s="101"/>
      <c r="L2235" s="101"/>
      <c r="P2235" s="129"/>
    </row>
    <row r="2236" spans="8:16">
      <c r="H2236" s="101"/>
      <c r="L2236" s="101"/>
      <c r="P2236" s="129"/>
    </row>
    <row r="2237" spans="8:16">
      <c r="H2237" s="101"/>
      <c r="L2237" s="101"/>
      <c r="P2237" s="129"/>
    </row>
    <row r="2238" spans="8:16">
      <c r="H2238" s="101"/>
      <c r="L2238" s="101"/>
      <c r="P2238" s="129"/>
    </row>
    <row r="2239" spans="8:16">
      <c r="H2239" s="101"/>
      <c r="L2239" s="101"/>
      <c r="P2239" s="129"/>
    </row>
    <row r="2240" spans="8:16">
      <c r="H2240" s="101"/>
      <c r="L2240" s="101"/>
      <c r="P2240" s="129"/>
    </row>
    <row r="2241" spans="8:16">
      <c r="H2241" s="101"/>
      <c r="L2241" s="101"/>
      <c r="P2241" s="129"/>
    </row>
    <row r="2242" spans="8:16">
      <c r="H2242" s="101"/>
      <c r="L2242" s="101"/>
      <c r="P2242" s="129"/>
    </row>
    <row r="2243" spans="8:16">
      <c r="H2243" s="101"/>
      <c r="L2243" s="101"/>
      <c r="P2243" s="129"/>
    </row>
    <row r="2244" spans="8:16">
      <c r="H2244" s="101"/>
      <c r="L2244" s="101"/>
      <c r="P2244" s="129"/>
    </row>
    <row r="2245" spans="8:16">
      <c r="H2245" s="101"/>
      <c r="L2245" s="101"/>
      <c r="P2245" s="129"/>
    </row>
    <row r="2246" spans="8:16">
      <c r="H2246" s="101"/>
      <c r="L2246" s="101"/>
      <c r="P2246" s="129"/>
    </row>
    <row r="2247" spans="8:16">
      <c r="H2247" s="101"/>
      <c r="L2247" s="101"/>
      <c r="P2247" s="129"/>
    </row>
    <row r="2248" spans="8:16">
      <c r="H2248" s="101"/>
      <c r="L2248" s="101"/>
      <c r="P2248" s="129"/>
    </row>
    <row r="2249" spans="8:16">
      <c r="H2249" s="101"/>
      <c r="L2249" s="101"/>
      <c r="P2249" s="129"/>
    </row>
    <row r="2250" spans="8:16">
      <c r="H2250" s="101"/>
      <c r="L2250" s="101"/>
      <c r="P2250" s="129"/>
    </row>
    <row r="2251" spans="8:16">
      <c r="H2251" s="101"/>
      <c r="L2251" s="101"/>
      <c r="P2251" s="129"/>
    </row>
    <row r="2252" spans="8:16">
      <c r="H2252" s="101"/>
      <c r="L2252" s="101"/>
      <c r="P2252" s="129"/>
    </row>
    <row r="2253" spans="8:16">
      <c r="H2253" s="101"/>
      <c r="L2253" s="101"/>
      <c r="P2253" s="129"/>
    </row>
    <row r="2254" spans="8:16">
      <c r="H2254" s="101"/>
      <c r="L2254" s="101"/>
      <c r="P2254" s="129"/>
    </row>
    <row r="2255" spans="8:16">
      <c r="H2255" s="101"/>
      <c r="L2255" s="101"/>
      <c r="P2255" s="129"/>
    </row>
    <row r="2256" spans="8:16">
      <c r="H2256" s="101"/>
      <c r="L2256" s="101"/>
      <c r="P2256" s="129"/>
    </row>
    <row r="2257" spans="8:16">
      <c r="H2257" s="101"/>
      <c r="L2257" s="101"/>
      <c r="P2257" s="129"/>
    </row>
    <row r="2258" spans="8:16">
      <c r="H2258" s="101"/>
      <c r="L2258" s="101"/>
      <c r="P2258" s="129"/>
    </row>
    <row r="2259" spans="8:16">
      <c r="H2259" s="101"/>
      <c r="L2259" s="101"/>
      <c r="P2259" s="129"/>
    </row>
    <row r="2260" spans="8:16">
      <c r="H2260" s="101"/>
      <c r="L2260" s="101"/>
      <c r="P2260" s="129"/>
    </row>
    <row r="2261" spans="8:16">
      <c r="H2261" s="101"/>
      <c r="L2261" s="101"/>
      <c r="P2261" s="129"/>
    </row>
    <row r="2262" spans="8:16">
      <c r="H2262" s="101"/>
      <c r="L2262" s="101"/>
      <c r="P2262" s="129"/>
    </row>
    <row r="2263" spans="8:16">
      <c r="H2263" s="101"/>
      <c r="L2263" s="101"/>
      <c r="P2263" s="129"/>
    </row>
    <row r="2264" spans="8:16">
      <c r="H2264" s="101"/>
      <c r="L2264" s="101"/>
      <c r="P2264" s="129"/>
    </row>
    <row r="2265" spans="8:16">
      <c r="H2265" s="101"/>
      <c r="L2265" s="101"/>
      <c r="P2265" s="129"/>
    </row>
    <row r="2266" spans="8:16">
      <c r="H2266" s="101"/>
      <c r="L2266" s="101"/>
      <c r="P2266" s="129"/>
    </row>
    <row r="2267" spans="8:16">
      <c r="H2267" s="101"/>
      <c r="L2267" s="101"/>
      <c r="P2267" s="129"/>
    </row>
    <row r="2268" spans="8:16">
      <c r="H2268" s="101"/>
      <c r="L2268" s="101"/>
      <c r="P2268" s="129"/>
    </row>
    <row r="2269" spans="8:16">
      <c r="H2269" s="101"/>
      <c r="L2269" s="101"/>
      <c r="P2269" s="129"/>
    </row>
    <row r="2270" spans="8:16">
      <c r="H2270" s="101"/>
      <c r="L2270" s="101"/>
      <c r="P2270" s="129"/>
    </row>
    <row r="2271" spans="8:16">
      <c r="H2271" s="101"/>
      <c r="L2271" s="101"/>
      <c r="P2271" s="129"/>
    </row>
    <row r="2272" spans="8:16">
      <c r="H2272" s="101"/>
      <c r="L2272" s="101"/>
      <c r="P2272" s="129"/>
    </row>
    <row r="2273" spans="8:16">
      <c r="H2273" s="101"/>
      <c r="L2273" s="101"/>
      <c r="P2273" s="129"/>
    </row>
    <row r="2274" spans="8:16">
      <c r="H2274" s="101"/>
      <c r="L2274" s="101"/>
      <c r="P2274" s="129"/>
    </row>
    <row r="2275" spans="8:16">
      <c r="H2275" s="101"/>
      <c r="L2275" s="101"/>
      <c r="P2275" s="129"/>
    </row>
    <row r="2276" spans="8:16">
      <c r="H2276" s="101"/>
      <c r="L2276" s="101"/>
      <c r="P2276" s="129"/>
    </row>
    <row r="2277" spans="8:16">
      <c r="H2277" s="101"/>
      <c r="L2277" s="101"/>
      <c r="P2277" s="129"/>
    </row>
    <row r="2278" spans="8:16">
      <c r="H2278" s="101"/>
      <c r="L2278" s="101"/>
      <c r="P2278" s="129"/>
    </row>
    <row r="2279" spans="8:16">
      <c r="H2279" s="101"/>
      <c r="L2279" s="101"/>
      <c r="P2279" s="129"/>
    </row>
    <row r="2280" spans="8:16">
      <c r="H2280" s="101"/>
      <c r="L2280" s="101"/>
      <c r="P2280" s="129"/>
    </row>
    <row r="2281" spans="8:16">
      <c r="H2281" s="101"/>
      <c r="L2281" s="101"/>
      <c r="P2281" s="129"/>
    </row>
    <row r="2282" spans="8:16">
      <c r="H2282" s="101"/>
      <c r="L2282" s="101"/>
      <c r="P2282" s="129"/>
    </row>
    <row r="2283" spans="8:16">
      <c r="H2283" s="101"/>
      <c r="L2283" s="101"/>
      <c r="P2283" s="129"/>
    </row>
    <row r="2284" spans="8:16">
      <c r="H2284" s="101"/>
      <c r="L2284" s="101"/>
      <c r="P2284" s="129"/>
    </row>
    <row r="2285" spans="8:16">
      <c r="H2285" s="101"/>
      <c r="L2285" s="101"/>
      <c r="P2285" s="129"/>
    </row>
    <row r="2286" spans="8:16">
      <c r="H2286" s="101"/>
      <c r="L2286" s="101"/>
      <c r="P2286" s="129"/>
    </row>
    <row r="2287" spans="8:16">
      <c r="H2287" s="101"/>
      <c r="L2287" s="101"/>
      <c r="P2287" s="129"/>
    </row>
    <row r="2288" spans="8:16">
      <c r="H2288" s="101"/>
      <c r="L2288" s="101"/>
      <c r="P2288" s="129"/>
    </row>
  </sheetData>
  <mergeCells count="4">
    <mergeCell ref="N5:P5"/>
    <mergeCell ref="E7:H7"/>
    <mergeCell ref="I7:L7"/>
    <mergeCell ref="M7:P7"/>
  </mergeCells>
  <pageMargins left="0.31496062992125984" right="0.31496062992125984" top="0.15748031496062992" bottom="0" header="0" footer="0"/>
  <pageSetup paperSize="9" scale="53" fitToHeight="0" orientation="landscape" r:id="rId1"/>
  <rowBreaks count="1" manualBreakCount="1">
    <brk id="35" max="1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zoomScaleNormal="100" workbookViewId="0">
      <selection activeCell="D10" sqref="D10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9.7109375" customWidth="1"/>
    <col min="6" max="6" width="19.85546875" customWidth="1"/>
    <col min="7" max="7" width="20" customWidth="1"/>
    <col min="8" max="8" width="16" customWidth="1"/>
    <col min="9" max="9" width="19.140625" customWidth="1"/>
    <col min="10" max="10" width="17.42578125" customWidth="1"/>
    <col min="11" max="11" width="14.85546875" customWidth="1"/>
    <col min="12" max="12" width="17.42578125" customWidth="1"/>
  </cols>
  <sheetData>
    <row r="1" spans="1:12" ht="17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9</v>
      </c>
    </row>
    <row r="2" spans="1:12" ht="27.75" customHeight="1">
      <c r="A2" s="1" t="s">
        <v>116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>
      <c r="A3" s="38"/>
      <c r="B3" s="38"/>
      <c r="C3" s="38"/>
      <c r="D3" s="38"/>
      <c r="E3" s="38"/>
      <c r="F3" s="38"/>
      <c r="G3" s="38"/>
      <c r="H3" s="1" t="s">
        <v>401</v>
      </c>
      <c r="I3" s="1"/>
      <c r="J3" s="1"/>
      <c r="K3" s="1"/>
    </row>
    <row r="5" spans="1:12" ht="27.75" customHeight="1">
      <c r="A5" s="199" t="s">
        <v>117</v>
      </c>
      <c r="B5" s="199" t="s">
        <v>6</v>
      </c>
      <c r="C5" s="199" t="s">
        <v>118</v>
      </c>
      <c r="D5" s="202" t="s">
        <v>119</v>
      </c>
      <c r="E5" s="203"/>
      <c r="F5" s="203"/>
      <c r="G5" s="203"/>
      <c r="H5" s="203"/>
      <c r="I5" s="203"/>
      <c r="J5" s="203"/>
      <c r="K5" s="203"/>
      <c r="L5" s="204"/>
    </row>
    <row r="6" spans="1:12" ht="30" customHeight="1">
      <c r="A6" s="200"/>
      <c r="B6" s="200"/>
      <c r="C6" s="200"/>
      <c r="D6" s="205" t="s">
        <v>120</v>
      </c>
      <c r="E6" s="205"/>
      <c r="F6" s="205"/>
      <c r="G6" s="202" t="s">
        <v>48</v>
      </c>
      <c r="H6" s="203"/>
      <c r="I6" s="203"/>
      <c r="J6" s="203"/>
      <c r="K6" s="203"/>
      <c r="L6" s="204"/>
    </row>
    <row r="7" spans="1:12" ht="110.25" customHeight="1">
      <c r="A7" s="200"/>
      <c r="B7" s="200"/>
      <c r="C7" s="200"/>
      <c r="D7" s="205"/>
      <c r="E7" s="205"/>
      <c r="F7" s="205"/>
      <c r="G7" s="205" t="s">
        <v>121</v>
      </c>
      <c r="H7" s="205"/>
      <c r="I7" s="205"/>
      <c r="J7" s="203" t="s">
        <v>122</v>
      </c>
      <c r="K7" s="203"/>
      <c r="L7" s="204"/>
    </row>
    <row r="8" spans="1:12" ht="60">
      <c r="A8" s="201"/>
      <c r="B8" s="201"/>
      <c r="C8" s="201"/>
      <c r="D8" s="83" t="s">
        <v>394</v>
      </c>
      <c r="E8" s="83" t="s">
        <v>395</v>
      </c>
      <c r="F8" s="83" t="s">
        <v>396</v>
      </c>
      <c r="G8" s="102" t="s">
        <v>394</v>
      </c>
      <c r="H8" s="102" t="s">
        <v>395</v>
      </c>
      <c r="I8" s="102" t="s">
        <v>396</v>
      </c>
      <c r="J8" s="102" t="s">
        <v>394</v>
      </c>
      <c r="K8" s="102" t="s">
        <v>395</v>
      </c>
      <c r="L8" s="102" t="s">
        <v>396</v>
      </c>
    </row>
    <row r="9" spans="1:12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</row>
    <row r="10" spans="1:12" ht="53.25" customHeight="1">
      <c r="A10" s="93" t="s">
        <v>123</v>
      </c>
      <c r="B10" s="41" t="s">
        <v>124</v>
      </c>
      <c r="C10" s="40" t="s">
        <v>114</v>
      </c>
      <c r="D10" s="44">
        <f>'Таблица 2'!E37</f>
        <v>447486588.59999996</v>
      </c>
      <c r="E10" s="44">
        <f>'Таблица 2'!I37</f>
        <v>134499229</v>
      </c>
      <c r="F10" s="44">
        <f>'Таблица 2'!M37</f>
        <v>135748773</v>
      </c>
      <c r="G10" s="44">
        <f>D10</f>
        <v>447486588.59999996</v>
      </c>
      <c r="H10" s="142">
        <f>E10</f>
        <v>134499229</v>
      </c>
      <c r="I10" s="142">
        <f>F10</f>
        <v>135748773</v>
      </c>
      <c r="J10" s="44">
        <v>0</v>
      </c>
      <c r="K10" s="44">
        <v>0</v>
      </c>
      <c r="L10" s="44">
        <v>0</v>
      </c>
    </row>
    <row r="11" spans="1:12" ht="79.5" customHeight="1">
      <c r="A11" s="93" t="s">
        <v>125</v>
      </c>
      <c r="B11" s="42">
        <v>1001</v>
      </c>
      <c r="C11" s="40" t="s">
        <v>114</v>
      </c>
      <c r="D11" s="116">
        <v>55098199.299999997</v>
      </c>
      <c r="E11" s="116">
        <v>60608000</v>
      </c>
      <c r="F11" s="116">
        <v>66700000</v>
      </c>
      <c r="G11" s="116">
        <v>55098199.299999997</v>
      </c>
      <c r="H11" s="116">
        <v>60608000</v>
      </c>
      <c r="I11" s="116">
        <v>66700000</v>
      </c>
      <c r="J11" s="44">
        <v>0</v>
      </c>
      <c r="K11" s="44">
        <v>0</v>
      </c>
      <c r="L11" s="44">
        <v>0</v>
      </c>
    </row>
    <row r="12" spans="1:12" ht="51.75" customHeight="1">
      <c r="A12" s="93" t="s">
        <v>126</v>
      </c>
      <c r="B12" s="42">
        <v>2001</v>
      </c>
      <c r="C12" s="40"/>
      <c r="D12" s="44">
        <f>D10-D11</f>
        <v>392388389.29999995</v>
      </c>
      <c r="E12" s="44">
        <f t="shared" ref="E12:I12" si="0">E10-E11</f>
        <v>73891229</v>
      </c>
      <c r="F12" s="44">
        <f t="shared" si="0"/>
        <v>69048773</v>
      </c>
      <c r="G12" s="44">
        <f t="shared" si="0"/>
        <v>392388389.29999995</v>
      </c>
      <c r="H12" s="44">
        <f t="shared" si="0"/>
        <v>73891229</v>
      </c>
      <c r="I12" s="44">
        <f t="shared" si="0"/>
        <v>69048773</v>
      </c>
      <c r="J12" s="44">
        <v>0</v>
      </c>
      <c r="K12" s="44">
        <v>0</v>
      </c>
      <c r="L12" s="44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2"/>
  <sheetViews>
    <sheetView zoomScaleNormal="100" zoomScaleSheetLayoutView="85" workbookViewId="0">
      <selection activeCell="C16" sqref="C16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2"/>
      <c r="B1" s="2"/>
      <c r="C1" s="3" t="s">
        <v>10</v>
      </c>
    </row>
    <row r="2" spans="1:3" ht="15.75">
      <c r="A2" s="2" t="s">
        <v>11</v>
      </c>
      <c r="B2" s="2"/>
      <c r="C2" s="2"/>
    </row>
    <row r="3" spans="1:3" ht="15.75">
      <c r="A3" s="4"/>
      <c r="B3" s="2" t="s">
        <v>402</v>
      </c>
      <c r="C3" s="2"/>
    </row>
    <row r="4" spans="1:3" ht="15.75">
      <c r="A4" s="5" t="s">
        <v>12</v>
      </c>
      <c r="B4" s="2"/>
      <c r="C4" s="2"/>
    </row>
    <row r="5" spans="1:3" ht="15.75">
      <c r="A5" s="2"/>
      <c r="B5" s="2"/>
      <c r="C5" s="2"/>
    </row>
    <row r="6" spans="1:3" ht="69" customHeight="1">
      <c r="A6" s="6" t="s">
        <v>0</v>
      </c>
      <c r="B6" s="6" t="s">
        <v>6</v>
      </c>
      <c r="C6" s="6" t="s">
        <v>13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14</v>
      </c>
      <c r="B8" s="9" t="s">
        <v>15</v>
      </c>
      <c r="C8" s="143">
        <v>513458.34</v>
      </c>
    </row>
    <row r="9" spans="1:3" ht="20.25" customHeight="1">
      <c r="A9" s="8" t="s">
        <v>16</v>
      </c>
      <c r="B9" s="9" t="s">
        <v>17</v>
      </c>
      <c r="C9" s="143"/>
    </row>
    <row r="10" spans="1:3" ht="21.75" customHeight="1">
      <c r="A10" s="8" t="s">
        <v>18</v>
      </c>
      <c r="B10" s="9" t="s">
        <v>19</v>
      </c>
      <c r="C10" s="143"/>
    </row>
    <row r="11" spans="1:3" ht="21.75" customHeight="1">
      <c r="A11" s="8" t="s">
        <v>20</v>
      </c>
      <c r="B11" s="9" t="s">
        <v>21</v>
      </c>
      <c r="C11" s="143"/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zoomScaleNormal="100" workbookViewId="0">
      <selection activeCell="E13" sqref="E13"/>
    </sheetView>
  </sheetViews>
  <sheetFormatPr defaultRowHeight="15"/>
  <cols>
    <col min="1" max="1" width="48.28515625" customWidth="1"/>
    <col min="2" max="2" width="37.42578125" customWidth="1"/>
    <col min="3" max="3" width="38.7109375" customWidth="1"/>
  </cols>
  <sheetData>
    <row r="1" spans="1:3" ht="15.75">
      <c r="A1" s="11"/>
      <c r="B1" s="11"/>
      <c r="C1" s="12" t="s">
        <v>22</v>
      </c>
    </row>
    <row r="2" spans="1:3" ht="15.75">
      <c r="A2" s="2" t="s">
        <v>23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6</v>
      </c>
      <c r="C4" s="13" t="s">
        <v>24</v>
      </c>
    </row>
    <row r="5" spans="1:3" ht="15.75">
      <c r="A5" s="13">
        <v>1</v>
      </c>
      <c r="B5" s="13">
        <v>2</v>
      </c>
      <c r="C5" s="13">
        <v>3</v>
      </c>
    </row>
    <row r="6" spans="1:3" ht="22.5" customHeight="1">
      <c r="A6" s="94" t="s">
        <v>25</v>
      </c>
      <c r="B6" s="14" t="s">
        <v>15</v>
      </c>
      <c r="C6" s="84">
        <v>0</v>
      </c>
    </row>
    <row r="7" spans="1:3" ht="75">
      <c r="A7" s="15" t="s">
        <v>26</v>
      </c>
      <c r="B7" s="9" t="s">
        <v>17</v>
      </c>
      <c r="C7" s="16">
        <v>0</v>
      </c>
    </row>
    <row r="8" spans="1:3" ht="36" customHeight="1">
      <c r="A8" s="95" t="s">
        <v>27</v>
      </c>
      <c r="B8" s="9" t="s">
        <v>19</v>
      </c>
      <c r="C8" s="43" t="s">
        <v>130</v>
      </c>
    </row>
    <row r="9" spans="1:3" ht="17.25" customHeight="1">
      <c r="A9" s="11"/>
      <c r="B9" s="11"/>
      <c r="C9" s="11"/>
    </row>
    <row r="10" spans="1:3" ht="15.75">
      <c r="A10" s="17"/>
      <c r="B10" s="17"/>
      <c r="C10" s="17"/>
    </row>
    <row r="11" spans="1:3" ht="15.75">
      <c r="A11" s="17"/>
      <c r="B11" s="17"/>
      <c r="C11" s="17"/>
    </row>
    <row r="12" spans="1:3" ht="36" customHeight="1">
      <c r="A12" s="18"/>
      <c r="B12" s="19"/>
      <c r="C12" s="20"/>
    </row>
    <row r="13" spans="1:3" ht="15.75">
      <c r="A13" s="21"/>
      <c r="B13" s="19"/>
      <c r="C13" s="20"/>
    </row>
    <row r="14" spans="1:3" ht="15.75">
      <c r="A14" s="21"/>
      <c r="B14" s="19"/>
      <c r="C14" s="20"/>
    </row>
    <row r="15" spans="1:3" ht="15.75">
      <c r="A15" s="21"/>
      <c r="B15" s="19"/>
      <c r="C15" s="20"/>
    </row>
    <row r="16" spans="1:3" ht="15.75">
      <c r="A16" s="21"/>
      <c r="B16" s="19"/>
      <c r="C16" s="20"/>
    </row>
    <row r="17" spans="1:3" ht="15.75">
      <c r="A17" s="21"/>
      <c r="B17" s="19"/>
      <c r="C17" s="20"/>
    </row>
    <row r="18" spans="1:3" ht="15.75">
      <c r="A18" s="21"/>
      <c r="B18" s="19"/>
      <c r="C18" s="20"/>
    </row>
    <row r="19" spans="1:3" ht="15.75">
      <c r="A19" s="21"/>
      <c r="B19" s="19"/>
      <c r="C19" s="20"/>
    </row>
    <row r="20" spans="1:3" ht="15.75">
      <c r="A20" s="21"/>
      <c r="B20" s="19"/>
      <c r="C20" s="20"/>
    </row>
    <row r="21" spans="1:3" ht="15.75">
      <c r="A21" s="21"/>
      <c r="B21" s="19"/>
      <c r="C21" s="20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ДятловаЕС</cp:lastModifiedBy>
  <cp:lastPrinted>2018-08-30T06:07:06Z</cp:lastPrinted>
  <dcterms:created xsi:type="dcterms:W3CDTF">2016-05-25T03:20:39Z</dcterms:created>
  <dcterms:modified xsi:type="dcterms:W3CDTF">2018-09-06T14:20:53Z</dcterms:modified>
  <dc:description>exif_MSED_98ce41ca662d780a065839df24d1fe86b3f53be15813e5e470f5385a880c4808</dc:description>
</cp:coreProperties>
</file>