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495" windowWidth="15480" windowHeight="11640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</sheets>
  <definedNames>
    <definedName name="_xlnm.Print_Area" localSheetId="0">'план титул'!$A$1:$L$75</definedName>
    <definedName name="_xlnm.Print_Area" localSheetId="2">'Таблица 2'!$A$1:$P$35</definedName>
    <definedName name="_xlnm.Print_Area" localSheetId="5">'Таблица 4'!$A$1:$C$17</definedName>
  </definedNames>
  <calcPr calcId="125725"/>
</workbook>
</file>

<file path=xl/calcChain.xml><?xml version="1.0" encoding="utf-8"?>
<calcChain xmlns="http://schemas.openxmlformats.org/spreadsheetml/2006/main">
  <c r="F26" i="1"/>
  <c r="F22"/>
  <c r="H17"/>
  <c r="F17"/>
  <c r="H16"/>
  <c r="F16"/>
  <c r="H11"/>
  <c r="E32" l="1"/>
  <c r="P14"/>
  <c r="O14"/>
  <c r="N14"/>
  <c r="L14"/>
  <c r="K14"/>
  <c r="J14"/>
  <c r="G14"/>
  <c r="E30"/>
  <c r="E31"/>
  <c r="I28"/>
  <c r="I29"/>
  <c r="I30"/>
  <c r="I31"/>
  <c r="I32"/>
  <c r="F29"/>
  <c r="G29"/>
  <c r="G15"/>
  <c r="H15"/>
  <c r="H14" s="1"/>
  <c r="H29" l="1"/>
  <c r="E29" s="1"/>
  <c r="F15"/>
  <c r="F14" s="1"/>
  <c r="F24"/>
  <c r="H12" i="9" l="1"/>
  <c r="I32" i="7"/>
  <c r="I14"/>
  <c r="I6" s="1"/>
  <c r="I8"/>
  <c r="I62"/>
  <c r="I47"/>
  <c r="I21"/>
  <c r="M21" i="1"/>
  <c r="I21"/>
  <c r="I22"/>
  <c r="E21"/>
  <c r="E22"/>
  <c r="I12" i="9"/>
  <c r="N32" i="1"/>
  <c r="N29" s="1"/>
  <c r="J32"/>
  <c r="N17"/>
  <c r="N16"/>
  <c r="N15" s="1"/>
  <c r="J17"/>
  <c r="I17" s="1"/>
  <c r="J16"/>
  <c r="F11" i="9"/>
  <c r="E11"/>
  <c r="D11"/>
  <c r="M35" i="1"/>
  <c r="I35"/>
  <c r="E35"/>
  <c r="M34"/>
  <c r="I34"/>
  <c r="E34"/>
  <c r="M33"/>
  <c r="I33"/>
  <c r="E33"/>
  <c r="M31"/>
  <c r="M30"/>
  <c r="P29"/>
  <c r="O29"/>
  <c r="L29"/>
  <c r="K29"/>
  <c r="M28"/>
  <c r="E28"/>
  <c r="P27"/>
  <c r="O27"/>
  <c r="N27"/>
  <c r="M27" s="1"/>
  <c r="L27"/>
  <c r="K27"/>
  <c r="J27"/>
  <c r="I27" s="1"/>
  <c r="H27"/>
  <c r="G27"/>
  <c r="F27"/>
  <c r="E27" s="1"/>
  <c r="M26"/>
  <c r="I26"/>
  <c r="E26"/>
  <c r="M25"/>
  <c r="I25"/>
  <c r="E25"/>
  <c r="M24"/>
  <c r="I24"/>
  <c r="I23" s="1"/>
  <c r="E24"/>
  <c r="P23"/>
  <c r="O23"/>
  <c r="N23"/>
  <c r="L23"/>
  <c r="K23"/>
  <c r="J23"/>
  <c r="H23"/>
  <c r="G23"/>
  <c r="F23"/>
  <c r="M22"/>
  <c r="M20"/>
  <c r="I20"/>
  <c r="E20"/>
  <c r="P19"/>
  <c r="O19"/>
  <c r="N19"/>
  <c r="L19"/>
  <c r="K19"/>
  <c r="J19"/>
  <c r="H19"/>
  <c r="G19"/>
  <c r="F19"/>
  <c r="E19" s="1"/>
  <c r="M18"/>
  <c r="I18"/>
  <c r="E18"/>
  <c r="M17"/>
  <c r="M16"/>
  <c r="I16"/>
  <c r="P15"/>
  <c r="O15"/>
  <c r="O13" s="1"/>
  <c r="O6" s="1"/>
  <c r="L15"/>
  <c r="K15"/>
  <c r="K13" s="1"/>
  <c r="J15"/>
  <c r="G13"/>
  <c r="M12"/>
  <c r="I12"/>
  <c r="E12"/>
  <c r="M11"/>
  <c r="I11"/>
  <c r="E11"/>
  <c r="M10"/>
  <c r="I10"/>
  <c r="E10"/>
  <c r="M9"/>
  <c r="I9"/>
  <c r="E9"/>
  <c r="M7"/>
  <c r="I7"/>
  <c r="E7"/>
  <c r="F13" l="1"/>
  <c r="F8" s="1"/>
  <c r="I44" i="7"/>
  <c r="I18" s="1"/>
  <c r="M19" i="1"/>
  <c r="I19"/>
  <c r="P13"/>
  <c r="P8" s="1"/>
  <c r="P6" s="1"/>
  <c r="E17"/>
  <c r="E16"/>
  <c r="M32"/>
  <c r="M29" s="1"/>
  <c r="J29"/>
  <c r="J13" s="1"/>
  <c r="J8" s="1"/>
  <c r="J6" s="1"/>
  <c r="M15"/>
  <c r="M14"/>
  <c r="I15"/>
  <c r="E23"/>
  <c r="L13"/>
  <c r="L8" s="1"/>
  <c r="L6" s="1"/>
  <c r="G12" i="9"/>
  <c r="M23" i="1"/>
  <c r="N13"/>
  <c r="K6"/>
  <c r="I14"/>
  <c r="G6"/>
  <c r="J10" i="9"/>
  <c r="K10"/>
  <c r="L10"/>
  <c r="H13" i="1" l="1"/>
  <c r="H8" s="1"/>
  <c r="E15"/>
  <c r="I13"/>
  <c r="I6"/>
  <c r="M13"/>
  <c r="N8"/>
  <c r="I8"/>
  <c r="E12" i="9"/>
  <c r="E10" s="1"/>
  <c r="D12"/>
  <c r="D10" s="1"/>
  <c r="I10"/>
  <c r="H6" i="1" l="1"/>
  <c r="E14"/>
  <c r="E13"/>
  <c r="N6"/>
  <c r="M6" s="1"/>
  <c r="M8"/>
  <c r="G10" i="9"/>
  <c r="H10"/>
  <c r="F12"/>
  <c r="F10" s="1"/>
  <c r="F6" i="1" l="1"/>
  <c r="E6" s="1"/>
  <c r="E8"/>
</calcChain>
</file>

<file path=xl/sharedStrings.xml><?xml version="1.0" encoding="utf-8"?>
<sst xmlns="http://schemas.openxmlformats.org/spreadsheetml/2006/main" count="257" uniqueCount="222">
  <si>
    <t>Наименование показателя</t>
  </si>
  <si>
    <t>Вид расхода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</si>
  <si>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</si>
  <si>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</si>
  <si>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</si>
  <si>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</si>
  <si>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Начисления на выплаты по оплате труда</t>
  </si>
  <si>
    <t>в том числе на оплату персоналу всего:</t>
  </si>
  <si>
    <t>из них оплата труда и начисления по оплате труда</t>
  </si>
  <si>
    <t>социальные и иные выплаты населению</t>
  </si>
  <si>
    <t>Код строки</t>
  </si>
  <si>
    <t>расходы на закупку товаров, работ, услуг, всего</t>
  </si>
  <si>
    <t>Уплата иных платежей</t>
  </si>
  <si>
    <t xml:space="preserve">прочие расходы (кроме расходов на закупку товаров, работ, услуг)
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</si>
  <si>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</si>
  <si>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КОСГУ
(Код аналитики)</t>
  </si>
  <si>
    <t>расходы на уплату налогов, сборов и иных платежей, всего</t>
  </si>
  <si>
    <t>Таблица 2.1.</t>
  </si>
  <si>
    <t>Таблица 3</t>
  </si>
  <si>
    <t>(очередной финансовый год)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</si>
  <si>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</si>
  <si>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</si>
  <si>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</si>
  <si>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</si>
  <si>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</si>
  <si>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</si>
  <si>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</si>
  <si>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</si>
  <si>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</si>
  <si>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Таблица 4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</si>
  <si>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</si>
  <si>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</si>
  <si>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</si>
  <si>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</si>
  <si>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</si>
  <si>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</si>
  <si>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</si>
  <si>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</si>
  <si>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</si>
  <si>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</si>
  <si>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</si>
  <si>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</si>
  <si>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</si>
  <si>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</si>
  <si>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</si>
  <si>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</si>
  <si>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</si>
  <si>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</si>
  <si>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</si>
  <si>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</si>
  <si>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</si>
  <si>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</si>
  <si>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</si>
  <si>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</si>
  <si>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</si>
  <si>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</si>
  <si>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</si>
  <si>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</si>
  <si>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</si>
  <si>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</si>
  <si>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</si>
  <si>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</si>
  <si>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</si>
  <si>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</si>
  <si>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</si>
  <si>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</si>
  <si>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</si>
  <si>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</si>
  <si>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</si>
  <si>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</si>
  <si>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</si>
  <si>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</si>
  <si>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</si>
  <si>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</si>
  <si>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</si>
  <si>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</si>
  <si>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</si>
  <si>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</si>
  <si>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</si>
  <si>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</si>
  <si>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</si>
  <si>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</si>
  <si>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</si>
  <si>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</si>
  <si>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</si>
  <si>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</si>
  <si>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</si>
  <si>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</si>
  <si>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</si>
  <si>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</si>
  <si>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</si>
  <si>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</si>
  <si>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</si>
  <si>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</si>
  <si>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</si>
  <si>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</si>
  <si>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</si>
  <si>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</si>
  <si>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</si>
  <si>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</si>
  <si>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</si>
  <si>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</si>
  <si>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</si>
  <si>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</si>
  <si>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</si>
  <si>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</si>
  <si>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</si>
  <si>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</si>
  <si>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</si>
  <si>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</si>
  <si>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</si>
  <si>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</si>
  <si>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</si>
  <si>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</si>
  <si>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</si>
  <si>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</si>
  <si>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</si>
  <si>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</si>
  <si>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>Х</t>
  </si>
  <si>
    <t>Таблица 2</t>
  </si>
  <si>
    <t>Таблица 1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</si>
  <si>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</si>
  <si>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</si>
  <si>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</si>
  <si>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</si>
  <si>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r>
      <t xml:space="preserve">в соответствии с </t>
    </r>
    <r>
      <rPr>
        <b/>
        <u/>
        <sz val="11"/>
        <color theme="1"/>
        <rFont val="Arial"/>
        <family val="2"/>
        <charset val="204"/>
      </rPr>
      <t>Федеральным законом</t>
    </r>
    <r>
      <rPr>
        <b/>
        <sz val="11"/>
        <color theme="1"/>
        <rFont val="Arial"/>
        <family val="2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</si>
  <si>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</si>
  <si>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</si>
  <si>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</si>
  <si>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</si>
  <si>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</si>
  <si>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</si>
  <si>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</si>
  <si>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</si>
  <si>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</si>
  <si>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иные субсидии, предоставленные из бюджета</t>
  </si>
  <si>
    <t xml:space="preserve">доходы от операций с активами </t>
  </si>
  <si>
    <t>на 2017г. очередной финансовый год</t>
  </si>
  <si>
    <t>на 2018г.     1-ый год планового периода</t>
  </si>
  <si>
    <t>на 2019г.     2-ой год планового периода</t>
  </si>
  <si>
    <t>Единица измерения: руб.</t>
  </si>
  <si>
    <t>ИНН/КПП  5038030229/503801001</t>
  </si>
  <si>
    <t>141200, Московская область, г. Пушкино,  Московский проспект, д. 2а</t>
  </si>
  <si>
    <t xml:space="preserve">1.1. Цели деятельности  муниципального учреждения (подразделения): </t>
  </si>
  <si>
    <t xml:space="preserve">1.2. Виды деятельности муниципального  учреждения (подразделения): </t>
  </si>
  <si>
    <t>Заместитель директора МКУ "Централизованная бухгалтерия"</t>
  </si>
  <si>
    <t>Е.Г. Волкова</t>
  </si>
  <si>
    <t>Ю.В. Кривцова</t>
  </si>
  <si>
    <t>Директор Муниципального бюджетного учреждения дополнительного образования "Пушкинская детская музыкальная школа № 1" Пушкинского муниципального района Московской области</t>
  </si>
  <si>
    <t>Раздел I. Сведения о деятельности муниципального учреждения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</si>
  <si>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</si>
  <si>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 xml:space="preserve"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
</t>
  </si>
  <si>
    <t>1.3.1. дополнительное образование детей. Эта группировка включает:
- дополнительное образование для детей в возрасте преимущественно от 6 до 18 лет, основными задачами которого является обеспечение необходимых условий для личностного развития, укрепления здоровья, профессионального самоопределения и творческого труда детей, осуществляемое:
- во внешкольных учреждениях (детских музыкальных школах, художественных школах, школах искусств, домах детского творчества и др.)
- в общеобразовательных учреждениях и образовательных учреждениях профессионального образования</t>
  </si>
  <si>
    <t>1.1.1.обеспечение необходимых условий для личностного развития, формирования творческого мировоззрения и профессионального самоопределения обучающихся;</t>
  </si>
  <si>
    <t>1.1.2. удовлетворение образовательных потребностей граждан, общества и государства в области различных видов искусств;</t>
  </si>
  <si>
    <t>1.1.3. выявление и поддержка детей, проявляющих способности в области музыкального искусства;</t>
  </si>
  <si>
    <t>1.1.4. создание условий для художественного образования и эстетического воспитания обучающихся;</t>
  </si>
  <si>
    <t>1.1.5. приобретение обучающимися знаний, умений и навыков в области музыкального искусства;</t>
  </si>
  <si>
    <t>1.1.6. профессиональная ориентация обучающихся, подготовка их к поступлению в образовательные учреждения, реализующие профессиональные образовательные программы в области искусств;</t>
  </si>
  <si>
    <t>1.1.7. реализация концепции непрерывного образования, обеспечивающей преемственность среднего и высшего образования в области  музыкальной культуры и искусства;</t>
  </si>
  <si>
    <t>1.1.8. осуществление инновационной деятельности в области культуры и  искусства, социально-педагогических исследований по созданию и внедрению новых форм и методов работы с одарёнными обучающимися разработке программно-методических средств по основным направлениям деятельности.</t>
  </si>
  <si>
    <t>1.2.10. концертмейстерские услуги.</t>
  </si>
  <si>
    <t>Раздел III.Показатели по поступлениям и выплатам</t>
  </si>
  <si>
    <t>Раздел IV.Сведения о средствах, поступающих во временное распоряжение учреждения (подразделения)</t>
  </si>
  <si>
    <t>Раздел V. Справочная информация</t>
  </si>
  <si>
    <t>1.2.1. дополнительное образование в области музыкальной культуры и искусства, в соответствии с образовательными программами, реализуемыми Учреждением;</t>
  </si>
  <si>
    <t>1.2.2. организация и проведение творческих  мероприятий (конкурсов, фестивалей, концертов, творческих вечеров, театрализованных представлений и т.д.);</t>
  </si>
  <si>
    <t>1.2.3. организация и проведение семинаров, научно-практических конференций;</t>
  </si>
  <si>
    <t>1.2.4. организация творческой деятельности совместно с другими образовательными организациями, в том числе среднего профессионального и высшего профессионального образования, реализующими основные профессиональные образовательные программы в области соответствующего вида искусства;</t>
  </si>
  <si>
    <t>1.2.5. разработка методических материалов по вопросам дополнительного образования в области музыкальной культуры и искусства;</t>
  </si>
  <si>
    <t>1.2.6. инновационная, просветительская и консультационная деятельность по вопросам образования в области музыкальной культуры и искусства;</t>
  </si>
  <si>
    <t>1.2.7. редакционно-издательская и полиграфическая деятельность;</t>
  </si>
  <si>
    <t>1.2.8. Оказание посреднических услуг в сфере образовательной деятельности;</t>
  </si>
  <si>
    <t>1.3.9. Хор (групповые занятия - 40 мин.) - 150,00 руб.</t>
  </si>
  <si>
    <t>1.3.10. Оркестр (групповые занятия - 40 мин.) - 150,00 руб.</t>
  </si>
  <si>
    <t>1.3.11. Концертмейстер (групповые занятия - 40 мин.) - 110,00 руб.</t>
  </si>
  <si>
    <t>1.3.12. Подготовительное отделение. Сольфеджио (групповые занятия - 30 мин.) - 200,00 руб.</t>
  </si>
  <si>
    <t>1.3.13. Подготовительное отделение. Музыкальное развитие (групповые занятия - 30 мин.) - 200,00 руб.</t>
  </si>
  <si>
    <t>1.3.14. Подготовительное отделение. Ритмика (групповые занятия - 30 мин.) - 200,00 руб.</t>
  </si>
  <si>
    <t>1.3.15. Подготовительное отделение. Рисование (групповые занятия - 30 мин.) - 200,00 руб.</t>
  </si>
  <si>
    <t>1.3.16. Подготовительное отделение. Лепка и аппликация (групповые занятия - 30 мин.) - 200,00 руб.</t>
  </si>
  <si>
    <t>1.3.17. Подготовительное отделение. Концертмейстер (групповые занятия - 30 мин.) - 100,00 руб.</t>
  </si>
  <si>
    <t>1.3.18. Музыкальный инструмент (1 индивидуальное занятие - 30 мин.) - 750,00 руб.</t>
  </si>
  <si>
    <t>1.2.9. компьютерный набор и верстка методического и нотного материала;</t>
  </si>
  <si>
    <t>1.3.1. Музыкальный инструмент (1 индивидуальное занятие - 40 мин.) - 1 000,00 руб.</t>
  </si>
  <si>
    <t>1.3.2. Сольное пение (1 индивидуальное занятие - 40 мин.) - 1 000,00 руб.</t>
  </si>
  <si>
    <t>1.3.3. Импровизация (1 индивидуальное занятие - 40 мин.) - 1 000,00 руб.</t>
  </si>
  <si>
    <t>1.3.4. Репетиторство (1 индивидуальное занятие - 40 мин.) - 1 000,00 руб.</t>
  </si>
  <si>
    <t>1.3.5. Концертмейстер (1 индивидуальное занятие - 40 мин.) - 750,00 руб.</t>
  </si>
  <si>
    <t>1.3.6. Сольфеджио (групповое занятие - 40 мин.) - 150,00 руб.</t>
  </si>
  <si>
    <t>1.3.7. Слушание музыки (групповые занятия - 40 мин.) - 150,00 руб.</t>
  </si>
  <si>
    <t>1.3.8. Музыкальная литература (групповые занятия - 40 мин.) - 150,00 руб.</t>
  </si>
  <si>
    <t>Фонд оплаты труда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</si>
  <si>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</si>
  <si>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</si>
  <si>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</si>
  <si>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закупкк товаров, работ и услуг для обеспечения государственных (муниципальных) нужд:</t>
  </si>
  <si>
    <t>Исполнение судебных актов Российской Федерациии мировых соглашений по возмещению вреда, причиненного в результате деятельности учреждения</t>
  </si>
  <si>
    <t>Уплата прочих налогов и сборов</t>
  </si>
  <si>
    <t>Стипендии</t>
  </si>
  <si>
    <t>Иные выплаты населению</t>
  </si>
  <si>
    <t>Иные выплаты персоналу учреждений, за исключением фонда оплаты труда</t>
  </si>
  <si>
    <t xml:space="preserve">Раздел III.I Показатели выплат по расходам на закупку товаров, работ, услуг учреждения (подразделения) </t>
  </si>
  <si>
    <t xml:space="preserve"> </t>
  </si>
  <si>
    <t>на 2018год и на плановый период 2019 и 2020 года</t>
  </si>
  <si>
    <t>Раздел II. Показатели финансового состояния учреждения на " 1 " января 2018 года</t>
  </si>
  <si>
    <t>Первый год планового периода
2019</t>
  </si>
  <si>
    <t>Второй год планового периода
2020</t>
  </si>
  <si>
    <t xml:space="preserve">прочие доходы </t>
  </si>
  <si>
    <t>Пособия , компенсации и иные социальные выплаты гражданам, кроме публичных нормативных обязательств</t>
  </si>
  <si>
    <t>Налог на имущество организаций и земельный налог</t>
  </si>
  <si>
    <t xml:space="preserve"> 2018г.</t>
  </si>
  <si>
    <t xml:space="preserve"> 2018 г.</t>
  </si>
  <si>
    <t>Главный аналитик  МКУ "Централизованная бухгалтерия"</t>
  </si>
  <si>
    <t>С.В. Немцов</t>
  </si>
  <si>
    <t>" 25 " августа  2018 г.</t>
  </si>
  <si>
    <t>на " 25 "  августа  2018г.</t>
  </si>
  <si>
    <t>План финансово-хозяйственной деятельности муниципального бюджетного учреждения дополнительного образования "Пушкинская детская музыкальная школа №1" Пушкинского муниципального района Московской области</t>
  </si>
  <si>
    <t>Муниципальное бюджетное учреждение дополнительного образования "Пушкинская детская музыкальная школа №1" Пушкинского муниципального района Московской области</t>
  </si>
  <si>
    <r>
      <rPr>
        <b/>
        <sz val="12"/>
        <rFont val="Times New Roman"/>
        <family val="1"/>
        <charset val="204"/>
      </rPr>
      <t>Приложение</t>
    </r>
    <r>
      <rPr>
        <sz val="12"/>
        <rFont val="Times New Roman"/>
        <family val="1"/>
        <charset val="204"/>
      </rPr>
      <t xml:space="preserve">                                                                               к Постановлению администрации Пушкинского муниципального района Московской области</t>
    </r>
  </si>
  <si>
    <t>от "28" декабря 2018 № 2725</t>
  </si>
  <si>
    <t>на     "25" августа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</si>
</sst>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13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4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Border="1" applyAlignment="1">
      <alignment horizontal="center"/>
    </xf>
    <xf numFmtId="0" fontId="9" fillId="0" borderId="7" xfId="0" applyFont="1" applyFill="1" applyBorder="1"/>
    <xf numFmtId="0" fontId="13" fillId="0" borderId="0" xfId="0" applyFont="1" applyFill="1" applyAlignment="1"/>
    <xf numFmtId="0" fontId="9" fillId="0" borderId="8" xfId="0" applyFont="1" applyFill="1" applyBorder="1" applyAlignment="1">
      <alignment horizontal="center"/>
    </xf>
    <xf numFmtId="0" fontId="16" fillId="0" borderId="0" xfId="1" applyFont="1" applyFill="1" applyAlignment="1" applyProtection="1">
      <alignment horizontal="justify"/>
    </xf>
    <xf numFmtId="0" fontId="11" fillId="0" borderId="0" xfId="0" applyFont="1" applyFill="1" applyAlignment="1">
      <alignment horizontal="left"/>
    </xf>
    <xf numFmtId="0" fontId="9" fillId="0" borderId="1" xfId="0" applyFont="1" applyFill="1" applyBorder="1" applyAlignment="1">
      <alignment horizontal="center"/>
    </xf>
    <xf numFmtId="0" fontId="19" fillId="0" borderId="0" xfId="0" applyFont="1"/>
    <xf numFmtId="0" fontId="20" fillId="0" borderId="0" xfId="0" applyFont="1"/>
    <xf numFmtId="0" fontId="6" fillId="0" borderId="5" xfId="0" applyFont="1" applyBorder="1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1" fillId="0" borderId="0" xfId="0" applyNumberFormat="1" applyFont="1"/>
    <xf numFmtId="0" fontId="9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0" fontId="0" fillId="0" borderId="0" xfId="0" applyFill="1" applyBorder="1"/>
    <xf numFmtId="0" fontId="9" fillId="0" borderId="1" xfId="0" applyFont="1" applyFill="1" applyBorder="1"/>
    <xf numFmtId="49" fontId="9" fillId="0" borderId="0" xfId="0" applyNumberFormat="1" applyFont="1" applyFill="1" applyAlignment="1">
      <alignment horizontal="left" wrapText="1"/>
    </xf>
    <xf numFmtId="49" fontId="9" fillId="0" borderId="0" xfId="0" applyNumberFormat="1" applyFont="1" applyFill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8" fillId="0" borderId="5" xfId="0" applyFont="1" applyBorder="1"/>
    <xf numFmtId="0" fontId="8" fillId="0" borderId="0" xfId="0" applyFont="1" applyBorder="1" applyAlignment="1">
      <alignment horizontal="left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wrapText="1"/>
    </xf>
    <xf numFmtId="0" fontId="10" fillId="0" borderId="5" xfId="0" applyFont="1" applyFill="1" applyBorder="1" applyAlignment="1">
      <alignment horizontal="center" vertical="center"/>
    </xf>
    <xf numFmtId="49" fontId="9" fillId="0" borderId="0" xfId="0" applyNumberFormat="1" applyFont="1" applyFill="1" applyAlignment="1">
      <alignment horizontal="left" wrapText="1"/>
    </xf>
    <xf numFmtId="0" fontId="6" fillId="0" borderId="0" xfId="0" applyFont="1" applyBorder="1"/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wrapText="1"/>
    </xf>
    <xf numFmtId="3" fontId="18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4" fontId="26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4" fontId="2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9" fontId="9" fillId="0" borderId="0" xfId="0" applyNumberFormat="1" applyFont="1" applyFill="1" applyAlignment="1">
      <alignment horizontal="left" wrapText="1"/>
    </xf>
    <xf numFmtId="0" fontId="9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/>
    </xf>
    <xf numFmtId="0" fontId="14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2" fillId="0" borderId="0" xfId="0" applyFont="1" applyFill="1" applyAlignment="1">
      <alignment horizontal="left" wrapText="1"/>
    </xf>
    <xf numFmtId="49" fontId="9" fillId="0" borderId="0" xfId="0" applyNumberFormat="1" applyFont="1" applyFill="1" applyAlignment="1">
      <alignment horizontal="left" vertical="top" wrapText="1"/>
    </xf>
    <xf numFmtId="49" fontId="14" fillId="0" borderId="0" xfId="0" applyNumberFormat="1" applyFont="1" applyFill="1" applyAlignment="1">
      <alignment horizontal="left" vertical="top" wrapText="1"/>
    </xf>
    <xf numFmtId="49" fontId="14" fillId="0" borderId="0" xfId="0" applyNumberFormat="1" applyFont="1" applyFill="1" applyAlignment="1">
      <alignment horizontal="left" wrapText="1"/>
    </xf>
    <xf numFmtId="0" fontId="19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9" fillId="0" borderId="0" xfId="0" applyNumberFormat="1" applyFont="1" applyFill="1" applyAlignment="1">
      <alignment horizontal="left" wrapText="1"/>
    </xf>
    <xf numFmtId="0" fontId="23" fillId="0" borderId="0" xfId="0" applyFont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left" vertical="top" wrapText="1"/>
    </xf>
    <xf numFmtId="4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5"/>
  <sheetViews>
    <sheetView tabSelected="1" view="pageBreakPreview" zoomScale="60" workbookViewId="0">
      <selection activeCell="U6" sqref="U6"/>
    </sheetView>
  </sheetViews>
  <sheetFormatPr defaultRowHeight="15"/>
  <cols>
    <col min="1" max="1" width="12" bestFit="1" customWidth="1"/>
    <col min="6" max="6" width="13.140625" customWidth="1"/>
    <col min="8" max="8" width="37.7109375" customWidth="1"/>
    <col min="12" max="12" width="15.5703125" customWidth="1"/>
  </cols>
  <sheetData>
    <row r="1" spans="1:12" ht="81" customHeight="1">
      <c r="A1" s="20"/>
      <c r="B1" s="20"/>
      <c r="C1" s="20"/>
      <c r="D1" s="20"/>
      <c r="E1" s="21"/>
      <c r="F1" s="21"/>
      <c r="G1" s="21"/>
      <c r="H1" s="21"/>
      <c r="I1" s="95" t="s">
        <v>219</v>
      </c>
      <c r="J1" s="95"/>
      <c r="K1" s="95"/>
      <c r="L1" s="95"/>
    </row>
    <row r="2" spans="1:12" ht="24" customHeight="1">
      <c r="A2" s="22"/>
      <c r="B2" s="22"/>
      <c r="C2" s="22"/>
      <c r="D2" s="22"/>
      <c r="E2" s="23"/>
      <c r="F2" s="23"/>
      <c r="G2" s="23"/>
      <c r="H2" s="23"/>
      <c r="I2" s="31" t="s">
        <v>220</v>
      </c>
      <c r="J2" s="31"/>
      <c r="K2" s="31"/>
      <c r="L2" s="31"/>
    </row>
    <row r="3" spans="1:12" ht="17.25" customHeight="1">
      <c r="A3" s="22"/>
      <c r="B3" s="22"/>
      <c r="C3" s="22"/>
      <c r="D3" s="22"/>
      <c r="E3" s="23"/>
      <c r="F3" s="23"/>
      <c r="G3" s="23"/>
      <c r="H3" s="24"/>
      <c r="I3" s="25"/>
      <c r="J3" s="25"/>
      <c r="K3" s="25"/>
      <c r="L3" s="25"/>
    </row>
    <row r="4" spans="1:12" ht="15" hidden="1" customHeight="1">
      <c r="A4" s="96" t="s">
        <v>217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</row>
    <row r="5" spans="1:12" ht="15" customHeight="1">
      <c r="A5" s="96"/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</row>
    <row r="6" spans="1:12" ht="32.25" customHeight="1">
      <c r="A6" s="96"/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</row>
    <row r="7" spans="1:12" ht="22.5" customHeight="1">
      <c r="A7" s="97" t="s">
        <v>204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</row>
    <row r="8" spans="1:12" ht="18.75">
      <c r="A8" s="22"/>
      <c r="B8" s="22"/>
      <c r="C8" s="22"/>
      <c r="D8" s="45"/>
      <c r="E8" s="22"/>
      <c r="F8" s="22"/>
      <c r="G8" s="22"/>
      <c r="H8" s="22"/>
      <c r="I8" s="22"/>
      <c r="J8" s="22"/>
      <c r="K8" s="22"/>
      <c r="L8" s="26" t="s">
        <v>34</v>
      </c>
    </row>
    <row r="9" spans="1:12" ht="18.75">
      <c r="A9" s="98"/>
      <c r="B9" s="98"/>
      <c r="C9" s="98"/>
      <c r="D9" s="98"/>
      <c r="E9" s="98"/>
      <c r="F9" s="22"/>
      <c r="G9" s="22"/>
      <c r="H9" s="22"/>
      <c r="I9" s="99" t="s">
        <v>35</v>
      </c>
      <c r="J9" s="100"/>
      <c r="K9" s="46"/>
      <c r="L9" s="47"/>
    </row>
    <row r="10" spans="1:12" ht="18.75">
      <c r="A10" s="22"/>
      <c r="B10" s="22"/>
      <c r="C10" s="22"/>
      <c r="D10" s="98" t="s">
        <v>215</v>
      </c>
      <c r="E10" s="98"/>
      <c r="F10" s="98"/>
      <c r="G10" s="98"/>
      <c r="H10" s="22"/>
      <c r="I10" s="22"/>
      <c r="J10" s="22"/>
      <c r="K10" s="22"/>
      <c r="L10" s="47"/>
    </row>
    <row r="11" spans="1:12" ht="18.75">
      <c r="A11" s="22"/>
      <c r="B11" s="22"/>
      <c r="C11" s="22"/>
      <c r="D11" s="45"/>
      <c r="E11" s="22"/>
      <c r="F11" s="22"/>
      <c r="G11" s="22"/>
      <c r="H11" s="22"/>
      <c r="I11" s="22"/>
      <c r="J11" s="22"/>
      <c r="K11" s="22"/>
      <c r="L11" s="27"/>
    </row>
    <row r="12" spans="1:12" ht="18.75">
      <c r="A12" s="93" t="s">
        <v>36</v>
      </c>
      <c r="B12" s="93"/>
      <c r="C12" s="93"/>
      <c r="D12" s="93"/>
      <c r="E12" s="93"/>
      <c r="F12" s="93"/>
      <c r="G12" s="93"/>
      <c r="H12" s="93"/>
      <c r="I12" s="93"/>
      <c r="J12" s="93"/>
      <c r="K12" s="28" t="s">
        <v>37</v>
      </c>
      <c r="L12" s="32">
        <v>50178921</v>
      </c>
    </row>
    <row r="13" spans="1:12" ht="18.75">
      <c r="A13" s="93" t="s">
        <v>38</v>
      </c>
      <c r="B13" s="93"/>
      <c r="C13" s="93"/>
      <c r="D13" s="93"/>
      <c r="E13" s="93"/>
      <c r="F13" s="93"/>
      <c r="G13" s="93"/>
      <c r="H13" s="93"/>
      <c r="I13" s="93"/>
      <c r="J13" s="93"/>
      <c r="K13" s="22"/>
      <c r="L13" s="29"/>
    </row>
    <row r="14" spans="1:12" ht="18.75">
      <c r="A14" s="93" t="s">
        <v>39</v>
      </c>
      <c r="B14" s="93"/>
      <c r="C14" s="93"/>
      <c r="D14" s="93"/>
      <c r="E14" s="93"/>
      <c r="F14" s="93"/>
      <c r="G14" s="93"/>
      <c r="H14" s="93"/>
      <c r="I14" s="93"/>
      <c r="J14" s="93"/>
      <c r="K14" s="22"/>
      <c r="L14" s="29"/>
    </row>
    <row r="15" spans="1:12" ht="18.75" hidden="1">
      <c r="A15" s="101" t="s">
        <v>218</v>
      </c>
      <c r="B15" s="101"/>
      <c r="C15" s="101"/>
      <c r="D15" s="101"/>
      <c r="E15" s="101"/>
      <c r="F15" s="101"/>
      <c r="G15" s="101"/>
      <c r="H15" s="101"/>
      <c r="I15" s="101"/>
      <c r="J15" s="101"/>
      <c r="K15" s="22"/>
      <c r="L15" s="32"/>
    </row>
    <row r="16" spans="1:12" ht="18.75">
      <c r="A16" s="101"/>
      <c r="B16" s="101"/>
      <c r="C16" s="101"/>
      <c r="D16" s="101"/>
      <c r="E16" s="101"/>
      <c r="F16" s="101"/>
      <c r="G16" s="101"/>
      <c r="H16" s="101"/>
      <c r="I16" s="101"/>
      <c r="J16" s="101"/>
      <c r="K16" s="22"/>
      <c r="L16" s="32"/>
    </row>
    <row r="17" spans="1:12" ht="18.75" customHeight="1">
      <c r="A17" s="101"/>
      <c r="B17" s="101"/>
      <c r="C17" s="101"/>
      <c r="D17" s="101"/>
      <c r="E17" s="101"/>
      <c r="F17" s="101"/>
      <c r="G17" s="101"/>
      <c r="H17" s="101"/>
      <c r="I17" s="101"/>
      <c r="J17" s="101"/>
      <c r="K17" s="22"/>
      <c r="L17" s="32"/>
    </row>
    <row r="18" spans="1:12" ht="18.75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22"/>
      <c r="L18" s="32"/>
    </row>
    <row r="19" spans="1:12" ht="18.75">
      <c r="A19" s="92" t="s">
        <v>140</v>
      </c>
      <c r="B19" s="92"/>
      <c r="C19" s="92"/>
      <c r="D19" s="92"/>
      <c r="E19" s="92"/>
      <c r="F19" s="92"/>
      <c r="G19" s="92"/>
      <c r="H19" s="92"/>
      <c r="I19" s="92"/>
      <c r="J19" s="92"/>
      <c r="K19" s="28" t="s">
        <v>41</v>
      </c>
      <c r="L19" s="32">
        <v>383</v>
      </c>
    </row>
    <row r="20" spans="1:12" ht="18.75">
      <c r="A20" s="93"/>
      <c r="B20" s="93"/>
      <c r="C20" s="93"/>
      <c r="D20" s="93"/>
      <c r="E20" s="93"/>
      <c r="F20" s="93"/>
      <c r="G20" s="93"/>
      <c r="H20" s="93"/>
      <c r="I20" s="93"/>
      <c r="J20" s="93"/>
      <c r="K20" s="10"/>
      <c r="L20" s="10"/>
    </row>
    <row r="21" spans="1:12" ht="18.75">
      <c r="A21" s="93" t="s">
        <v>141</v>
      </c>
      <c r="B21" s="93"/>
      <c r="C21" s="93" t="s">
        <v>40</v>
      </c>
      <c r="D21" s="93"/>
      <c r="E21" s="93"/>
      <c r="F21" s="93"/>
      <c r="G21" s="93"/>
      <c r="H21" s="93"/>
      <c r="I21" s="93"/>
      <c r="J21" s="93"/>
      <c r="K21" s="10"/>
      <c r="L21" s="10"/>
    </row>
    <row r="22" spans="1:12" ht="18.75" customHeight="1">
      <c r="A22" s="93"/>
      <c r="B22" s="93"/>
      <c r="C22" s="93"/>
      <c r="D22" s="93"/>
      <c r="E22" s="93"/>
      <c r="F22" s="93"/>
      <c r="G22" s="93"/>
      <c r="H22" s="93"/>
      <c r="I22" s="93"/>
      <c r="J22" s="93"/>
    </row>
    <row r="23" spans="1:12" ht="18.75" customHeight="1">
      <c r="A23" s="92" t="s">
        <v>42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</row>
    <row r="24" spans="1:12" ht="18.75" customHeight="1">
      <c r="A24" s="92" t="s">
        <v>43</v>
      </c>
      <c r="B24" s="92"/>
      <c r="C24" s="92"/>
      <c r="D24" s="92"/>
      <c r="E24" s="92"/>
      <c r="F24" s="92"/>
      <c r="G24" s="92" t="s">
        <v>44</v>
      </c>
      <c r="H24" s="92"/>
      <c r="I24" s="92" t="s">
        <v>45</v>
      </c>
      <c r="J24" s="92"/>
      <c r="K24" s="92"/>
      <c r="L24" s="92"/>
    </row>
    <row r="25" spans="1:12" ht="7.5" customHeight="1">
      <c r="A25" s="101"/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</row>
    <row r="26" spans="1:12" ht="18.75" customHeight="1">
      <c r="A26" s="92" t="s">
        <v>46</v>
      </c>
      <c r="B26" s="92"/>
      <c r="C26" s="92"/>
      <c r="D26" s="92"/>
      <c r="E26" s="92"/>
      <c r="F26" s="92"/>
      <c r="G26" s="92" t="s">
        <v>47</v>
      </c>
      <c r="H26" s="92"/>
      <c r="I26" s="92" t="s">
        <v>48</v>
      </c>
      <c r="J26" s="92"/>
      <c r="K26" s="92"/>
      <c r="L26" s="92"/>
    </row>
    <row r="27" spans="1:12" ht="9" customHeight="1">
      <c r="A27" s="92"/>
      <c r="B27" s="92"/>
      <c r="C27" s="92"/>
      <c r="D27" s="92"/>
      <c r="E27" s="92"/>
      <c r="F27" s="92"/>
      <c r="G27" s="92"/>
      <c r="H27" s="92"/>
      <c r="I27" s="92"/>
      <c r="J27" s="92"/>
      <c r="K27" s="92"/>
      <c r="L27" s="92"/>
    </row>
    <row r="28" spans="1:12" ht="18.75" customHeight="1">
      <c r="A28" s="92" t="s">
        <v>142</v>
      </c>
      <c r="B28" s="92"/>
      <c r="C28" s="92"/>
      <c r="D28" s="92"/>
      <c r="E28" s="92"/>
      <c r="F28" s="92"/>
      <c r="G28" s="92" t="s">
        <v>47</v>
      </c>
      <c r="H28" s="92"/>
      <c r="I28" s="92" t="s">
        <v>48</v>
      </c>
      <c r="J28" s="92"/>
      <c r="K28" s="92"/>
      <c r="L28" s="92"/>
    </row>
    <row r="29" spans="1:12" ht="18.75">
      <c r="A29" s="92"/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</row>
    <row r="30" spans="1:12" ht="21" customHeight="1">
      <c r="A30" s="94" t="s">
        <v>149</v>
      </c>
      <c r="B30" s="94"/>
      <c r="C30" s="94"/>
      <c r="D30" s="94"/>
      <c r="E30" s="94"/>
      <c r="F30" s="94"/>
      <c r="G30" s="94" t="s">
        <v>47</v>
      </c>
      <c r="H30" s="94"/>
      <c r="I30" s="94" t="s">
        <v>48</v>
      </c>
      <c r="J30" s="94"/>
      <c r="K30" s="94"/>
      <c r="L30" s="94"/>
    </row>
    <row r="31" spans="1:12" ht="13.5" customHeight="1">
      <c r="A31" s="43"/>
      <c r="B31" s="43"/>
      <c r="C31" s="43"/>
      <c r="D31" s="43"/>
      <c r="E31" s="24"/>
      <c r="F31" s="24"/>
      <c r="G31" s="24"/>
      <c r="H31" s="24"/>
      <c r="I31" s="43"/>
      <c r="J31" s="43"/>
      <c r="K31" s="43"/>
      <c r="L31" s="43"/>
    </row>
    <row r="32" spans="1:12" ht="18.75" customHeight="1">
      <c r="A32" s="94" t="s">
        <v>143</v>
      </c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</row>
    <row r="33" spans="1:12" ht="35.25" customHeight="1">
      <c r="A33" s="91" t="s">
        <v>153</v>
      </c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</row>
    <row r="34" spans="1:12" ht="18.75" customHeight="1">
      <c r="A34" s="91" t="s">
        <v>154</v>
      </c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</row>
    <row r="35" spans="1:12" ht="20.25" customHeight="1">
      <c r="A35" s="91" t="s">
        <v>155</v>
      </c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</row>
    <row r="36" spans="1:12" ht="20.25" customHeight="1">
      <c r="A36" s="91" t="s">
        <v>156</v>
      </c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</row>
    <row r="37" spans="1:12" ht="20.25" customHeight="1">
      <c r="A37" s="91" t="s">
        <v>157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</row>
    <row r="38" spans="1:12" ht="35.25" customHeight="1">
      <c r="A38" s="91" t="s">
        <v>158</v>
      </c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</row>
    <row r="39" spans="1:12" ht="39" customHeight="1">
      <c r="A39" s="91" t="s">
        <v>159</v>
      </c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</row>
    <row r="40" spans="1:12" ht="56.25" customHeight="1">
      <c r="A40" s="107" t="s">
        <v>160</v>
      </c>
      <c r="B40" s="107"/>
      <c r="C40" s="107"/>
      <c r="D40" s="107"/>
      <c r="E40" s="107"/>
      <c r="F40" s="107"/>
      <c r="G40" s="107"/>
      <c r="H40" s="107"/>
      <c r="I40" s="107"/>
      <c r="J40" s="107"/>
      <c r="K40" s="107"/>
      <c r="L40" s="107"/>
    </row>
    <row r="41" spans="1:12" ht="11.25" customHeight="1">
      <c r="A41" s="48"/>
      <c r="B41" s="48"/>
      <c r="C41" s="48"/>
      <c r="D41" s="48"/>
      <c r="E41" s="49"/>
      <c r="F41" s="49"/>
      <c r="G41" s="49"/>
      <c r="H41" s="49"/>
      <c r="I41" s="48"/>
      <c r="J41" s="48"/>
      <c r="K41" s="48"/>
      <c r="L41" s="48"/>
    </row>
    <row r="42" spans="1:12" ht="18" customHeight="1">
      <c r="A42" s="104" t="s">
        <v>144</v>
      </c>
      <c r="B42" s="104"/>
      <c r="C42" s="104"/>
      <c r="D42" s="104"/>
      <c r="E42" s="104"/>
      <c r="F42" s="104"/>
      <c r="G42" s="104"/>
      <c r="H42" s="104"/>
      <c r="I42" s="104" t="s">
        <v>49</v>
      </c>
      <c r="J42" s="104"/>
      <c r="K42" s="104"/>
      <c r="L42" s="104"/>
    </row>
    <row r="43" spans="1:12" ht="39" customHeight="1">
      <c r="A43" s="91" t="s">
        <v>165</v>
      </c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</row>
    <row r="44" spans="1:12" ht="39" customHeight="1">
      <c r="A44" s="105" t="s">
        <v>166</v>
      </c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</row>
    <row r="45" spans="1:12" ht="18" customHeight="1">
      <c r="A45" s="91" t="s">
        <v>167</v>
      </c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91"/>
    </row>
    <row r="46" spans="1:12" ht="57.75" customHeight="1">
      <c r="A46" s="105" t="s">
        <v>168</v>
      </c>
      <c r="B46" s="108"/>
      <c r="C46" s="108"/>
      <c r="D46" s="108"/>
      <c r="E46" s="108"/>
      <c r="F46" s="108"/>
      <c r="G46" s="108"/>
      <c r="H46" s="108"/>
      <c r="I46" s="108"/>
      <c r="J46" s="108"/>
      <c r="K46" s="108"/>
      <c r="L46" s="108"/>
    </row>
    <row r="47" spans="1:12" ht="36" customHeight="1">
      <c r="A47" s="91" t="s">
        <v>169</v>
      </c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</row>
    <row r="48" spans="1:12" ht="36.75" customHeight="1">
      <c r="A48" s="91" t="s">
        <v>170</v>
      </c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</row>
    <row r="49" spans="1:12" ht="18.75" customHeight="1">
      <c r="A49" s="91" t="s">
        <v>171</v>
      </c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</row>
    <row r="50" spans="1:12" ht="18.75" customHeight="1">
      <c r="A50" s="91" t="s">
        <v>172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</row>
    <row r="51" spans="1:12" ht="18.75" customHeight="1">
      <c r="A51" s="91" t="s">
        <v>183</v>
      </c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</row>
    <row r="52" spans="1:12" ht="18.75" customHeight="1">
      <c r="A52" s="91" t="s">
        <v>161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</row>
    <row r="53" spans="1:12" ht="9.75" customHeight="1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</row>
    <row r="54" spans="1:12" ht="37.5" customHeight="1">
      <c r="A54" s="103" t="s">
        <v>150</v>
      </c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</row>
    <row r="55" spans="1:12" ht="111" customHeight="1">
      <c r="A55" s="105" t="s">
        <v>152</v>
      </c>
      <c r="B55" s="106"/>
      <c r="C55" s="106"/>
      <c r="D55" s="106"/>
      <c r="E55" s="106"/>
      <c r="F55" s="106"/>
      <c r="G55" s="106"/>
      <c r="H55" s="106"/>
      <c r="I55" s="106"/>
      <c r="J55" s="106"/>
      <c r="K55" s="106"/>
      <c r="L55" s="106"/>
    </row>
    <row r="56" spans="1:12" ht="7.5" customHeight="1">
      <c r="A56" s="102"/>
      <c r="B56" s="102"/>
      <c r="C56" s="102"/>
      <c r="D56" s="102"/>
      <c r="E56" s="102"/>
      <c r="F56" s="102"/>
      <c r="G56" s="102"/>
      <c r="H56" s="102"/>
      <c r="I56" s="102"/>
      <c r="J56" s="102"/>
      <c r="K56" s="102"/>
      <c r="L56" s="102"/>
    </row>
    <row r="57" spans="1:12" ht="56.25" customHeight="1">
      <c r="A57" s="103" t="s">
        <v>151</v>
      </c>
      <c r="B57" s="103"/>
      <c r="C57" s="103"/>
      <c r="D57" s="103"/>
      <c r="E57" s="103"/>
      <c r="F57" s="103"/>
      <c r="G57" s="103"/>
      <c r="H57" s="103"/>
      <c r="I57" s="103"/>
      <c r="J57" s="103"/>
      <c r="K57" s="103"/>
      <c r="L57" s="103"/>
    </row>
    <row r="58" spans="1:12" ht="21" customHeight="1">
      <c r="A58" s="102" t="s">
        <v>184</v>
      </c>
      <c r="B58" s="102"/>
      <c r="C58" s="102"/>
      <c r="D58" s="102"/>
      <c r="E58" s="102"/>
      <c r="F58" s="102"/>
      <c r="G58" s="102"/>
      <c r="H58" s="102"/>
      <c r="I58" s="102"/>
      <c r="J58" s="102"/>
      <c r="K58" s="102"/>
      <c r="L58" s="102"/>
    </row>
    <row r="59" spans="1:12" ht="21" customHeight="1">
      <c r="A59" s="102" t="s">
        <v>185</v>
      </c>
      <c r="B59" s="102"/>
      <c r="C59" s="102"/>
      <c r="D59" s="102"/>
      <c r="E59" s="102"/>
      <c r="F59" s="102"/>
      <c r="G59" s="102"/>
      <c r="H59" s="102"/>
      <c r="I59" s="102"/>
      <c r="J59" s="102"/>
      <c r="K59" s="102"/>
      <c r="L59" s="102"/>
    </row>
    <row r="60" spans="1:12" ht="22.5" customHeight="1">
      <c r="A60" s="102" t="s">
        <v>186</v>
      </c>
      <c r="B60" s="102"/>
      <c r="C60" s="102"/>
      <c r="D60" s="102"/>
      <c r="E60" s="102"/>
      <c r="F60" s="102"/>
      <c r="G60" s="102"/>
      <c r="H60" s="102"/>
      <c r="I60" s="102"/>
      <c r="J60" s="102"/>
      <c r="K60" s="102"/>
      <c r="L60" s="102"/>
    </row>
    <row r="61" spans="1:12" ht="21" customHeight="1">
      <c r="A61" s="102" t="s">
        <v>187</v>
      </c>
      <c r="B61" s="102"/>
      <c r="C61" s="102"/>
      <c r="D61" s="102"/>
      <c r="E61" s="102"/>
      <c r="F61" s="102"/>
      <c r="G61" s="102"/>
      <c r="H61" s="102"/>
      <c r="I61" s="102"/>
      <c r="J61" s="102"/>
      <c r="K61" s="102"/>
      <c r="L61" s="102"/>
    </row>
    <row r="62" spans="1:12" ht="18.75">
      <c r="A62" s="102" t="s">
        <v>188</v>
      </c>
      <c r="B62" s="102"/>
      <c r="C62" s="102"/>
      <c r="D62" s="102"/>
      <c r="E62" s="102"/>
      <c r="F62" s="102"/>
      <c r="G62" s="102"/>
      <c r="H62" s="102"/>
      <c r="I62" s="102"/>
      <c r="J62" s="102"/>
      <c r="K62" s="102"/>
      <c r="L62" s="102"/>
    </row>
    <row r="63" spans="1:12" ht="18.75">
      <c r="A63" s="102" t="s">
        <v>189</v>
      </c>
      <c r="B63" s="102"/>
      <c r="C63" s="102"/>
      <c r="D63" s="102"/>
      <c r="E63" s="102"/>
      <c r="F63" s="102"/>
      <c r="G63" s="102"/>
      <c r="H63" s="102"/>
      <c r="I63" s="102"/>
      <c r="J63" s="102"/>
      <c r="K63" s="102"/>
      <c r="L63" s="102"/>
    </row>
    <row r="64" spans="1:12" ht="18.75">
      <c r="A64" s="102" t="s">
        <v>190</v>
      </c>
      <c r="B64" s="102"/>
      <c r="C64" s="102"/>
      <c r="D64" s="102"/>
      <c r="E64" s="102"/>
      <c r="F64" s="102"/>
      <c r="G64" s="102"/>
      <c r="H64" s="102"/>
      <c r="I64" s="102"/>
      <c r="J64" s="102"/>
      <c r="K64" s="102"/>
      <c r="L64" s="102"/>
    </row>
    <row r="65" spans="1:12" ht="18.75">
      <c r="A65" s="102" t="s">
        <v>191</v>
      </c>
      <c r="B65" s="102"/>
      <c r="C65" s="102"/>
      <c r="D65" s="102"/>
      <c r="E65" s="102"/>
      <c r="F65" s="102"/>
      <c r="G65" s="102"/>
      <c r="H65" s="102"/>
      <c r="I65" s="102"/>
      <c r="J65" s="102"/>
      <c r="K65" s="102"/>
      <c r="L65" s="102"/>
    </row>
    <row r="66" spans="1:12" ht="18.75">
      <c r="A66" s="102" t="s">
        <v>173</v>
      </c>
      <c r="B66" s="102"/>
      <c r="C66" s="102"/>
      <c r="D66" s="102"/>
      <c r="E66" s="102"/>
      <c r="F66" s="102"/>
      <c r="G66" s="102"/>
      <c r="H66" s="102"/>
      <c r="I66" s="102"/>
      <c r="J66" s="102"/>
      <c r="K66" s="102"/>
      <c r="L66" s="102"/>
    </row>
    <row r="67" spans="1:12" ht="18.75">
      <c r="A67" s="102" t="s">
        <v>174</v>
      </c>
      <c r="B67" s="102"/>
      <c r="C67" s="102"/>
      <c r="D67" s="102"/>
      <c r="E67" s="102"/>
      <c r="F67" s="102"/>
      <c r="G67" s="102"/>
      <c r="H67" s="102"/>
      <c r="I67" s="102"/>
      <c r="J67" s="102"/>
      <c r="K67" s="102"/>
      <c r="L67" s="102"/>
    </row>
    <row r="68" spans="1:12" ht="18.75">
      <c r="A68" s="102" t="s">
        <v>175</v>
      </c>
      <c r="B68" s="102"/>
      <c r="C68" s="102"/>
      <c r="D68" s="102"/>
      <c r="E68" s="102"/>
      <c r="F68" s="102"/>
      <c r="G68" s="102"/>
      <c r="H68" s="102"/>
      <c r="I68" s="102"/>
      <c r="J68" s="102"/>
      <c r="K68" s="102"/>
      <c r="L68" s="102"/>
    </row>
    <row r="69" spans="1:12" ht="18.75">
      <c r="A69" s="102" t="s">
        <v>176</v>
      </c>
      <c r="B69" s="102"/>
      <c r="C69" s="102"/>
      <c r="D69" s="102"/>
      <c r="E69" s="102"/>
      <c r="F69" s="102"/>
      <c r="G69" s="102"/>
      <c r="H69" s="102"/>
      <c r="I69" s="102"/>
      <c r="J69" s="102"/>
      <c r="K69" s="102"/>
      <c r="L69" s="102"/>
    </row>
    <row r="70" spans="1:12" ht="18.75" customHeight="1">
      <c r="A70" s="102" t="s">
        <v>177</v>
      </c>
      <c r="B70" s="102"/>
      <c r="C70" s="102"/>
      <c r="D70" s="102"/>
      <c r="E70" s="102"/>
      <c r="F70" s="102"/>
      <c r="G70" s="102"/>
      <c r="H70" s="102"/>
      <c r="I70" s="102"/>
      <c r="J70" s="102"/>
      <c r="K70" s="102"/>
      <c r="L70" s="102"/>
    </row>
    <row r="71" spans="1:12" ht="18.75" customHeight="1">
      <c r="A71" s="102" t="s">
        <v>178</v>
      </c>
      <c r="B71" s="102"/>
      <c r="C71" s="102"/>
      <c r="D71" s="102"/>
      <c r="E71" s="102"/>
      <c r="F71" s="102"/>
      <c r="G71" s="102"/>
      <c r="H71" s="102"/>
      <c r="I71" s="102"/>
      <c r="J71" s="102"/>
      <c r="K71" s="102"/>
      <c r="L71" s="102"/>
    </row>
    <row r="72" spans="1:12" ht="18.75" customHeight="1">
      <c r="A72" s="102" t="s">
        <v>179</v>
      </c>
      <c r="B72" s="102"/>
      <c r="C72" s="102"/>
      <c r="D72" s="102"/>
      <c r="E72" s="102"/>
      <c r="F72" s="102"/>
      <c r="G72" s="102"/>
      <c r="H72" s="102"/>
      <c r="I72" s="102"/>
      <c r="J72" s="102"/>
      <c r="K72" s="102"/>
      <c r="L72" s="102"/>
    </row>
    <row r="73" spans="1:12" ht="18.75">
      <c r="A73" s="102" t="s">
        <v>180</v>
      </c>
      <c r="B73" s="102"/>
      <c r="C73" s="102"/>
      <c r="D73" s="102"/>
      <c r="E73" s="102"/>
      <c r="F73" s="102"/>
      <c r="G73" s="102"/>
      <c r="H73" s="102"/>
      <c r="I73" s="102"/>
      <c r="J73" s="102"/>
      <c r="K73" s="102"/>
      <c r="L73" s="102"/>
    </row>
    <row r="74" spans="1:12" ht="18.75">
      <c r="A74" s="102" t="s">
        <v>181</v>
      </c>
      <c r="B74" s="102"/>
      <c r="C74" s="102"/>
      <c r="D74" s="102"/>
      <c r="E74" s="102"/>
      <c r="F74" s="102"/>
      <c r="G74" s="102"/>
      <c r="H74" s="102"/>
      <c r="I74" s="102"/>
      <c r="J74" s="102"/>
      <c r="K74" s="102"/>
      <c r="L74" s="102"/>
    </row>
    <row r="75" spans="1:12" ht="18.75">
      <c r="A75" s="102" t="s">
        <v>182</v>
      </c>
      <c r="B75" s="102"/>
      <c r="C75" s="102"/>
      <c r="D75" s="102"/>
      <c r="E75" s="102"/>
      <c r="F75" s="102"/>
      <c r="G75" s="102"/>
      <c r="H75" s="102"/>
      <c r="I75" s="102"/>
      <c r="J75" s="102"/>
      <c r="K75" s="102"/>
      <c r="L75" s="102"/>
    </row>
  </sheetData>
  <mergeCells count="64">
    <mergeCell ref="A73:L73"/>
    <mergeCell ref="A74:L74"/>
    <mergeCell ref="A75:L75"/>
    <mergeCell ref="A67:L67"/>
    <mergeCell ref="A68:L68"/>
    <mergeCell ref="A69:L69"/>
    <mergeCell ref="A70:L70"/>
    <mergeCell ref="A71:L71"/>
    <mergeCell ref="A66:L66"/>
    <mergeCell ref="A35:L35"/>
    <mergeCell ref="A52:L52"/>
    <mergeCell ref="A43:L43"/>
    <mergeCell ref="A72:L72"/>
    <mergeCell ref="A49:L49"/>
    <mergeCell ref="A56:L56"/>
    <mergeCell ref="A54:L54"/>
    <mergeCell ref="A55:L55"/>
    <mergeCell ref="A38:L38"/>
    <mergeCell ref="A39:L39"/>
    <mergeCell ref="A40:L40"/>
    <mergeCell ref="A44:L44"/>
    <mergeCell ref="A45:L45"/>
    <mergeCell ref="A46:L46"/>
    <mergeCell ref="A47:L47"/>
    <mergeCell ref="A63:L63"/>
    <mergeCell ref="A64:L64"/>
    <mergeCell ref="A65:L65"/>
    <mergeCell ref="A34:L34"/>
    <mergeCell ref="A32:L32"/>
    <mergeCell ref="A62:L62"/>
    <mergeCell ref="A59:L59"/>
    <mergeCell ref="A60:L60"/>
    <mergeCell ref="A61:L61"/>
    <mergeCell ref="A58:L58"/>
    <mergeCell ref="A57:L57"/>
    <mergeCell ref="A36:L36"/>
    <mergeCell ref="A37:L37"/>
    <mergeCell ref="A42:L42"/>
    <mergeCell ref="A48:L48"/>
    <mergeCell ref="A50:L50"/>
    <mergeCell ref="A15:J17"/>
    <mergeCell ref="A20:J20"/>
    <mergeCell ref="A21:J21"/>
    <mergeCell ref="A24:L24"/>
    <mergeCell ref="A25:L25"/>
    <mergeCell ref="A14:J14"/>
    <mergeCell ref="I1:L1"/>
    <mergeCell ref="A4:L6"/>
    <mergeCell ref="A7:L7"/>
    <mergeCell ref="D10:G10"/>
    <mergeCell ref="A9:E9"/>
    <mergeCell ref="I9:J9"/>
    <mergeCell ref="A12:J12"/>
    <mergeCell ref="A13:J13"/>
    <mergeCell ref="A51:L51"/>
    <mergeCell ref="A23:L23"/>
    <mergeCell ref="A19:J19"/>
    <mergeCell ref="A22:J22"/>
    <mergeCell ref="A26:L26"/>
    <mergeCell ref="A27:L27"/>
    <mergeCell ref="A29:L29"/>
    <mergeCell ref="A28:L28"/>
    <mergeCell ref="A30:L30"/>
    <mergeCell ref="A33:L33"/>
  </mergeCells>
  <pageMargins left="0.51181102362204722" right="0.31496062992125984" top="0.35433070866141736" bottom="0.35433070866141736" header="0" footer="0"/>
  <pageSetup paperSize="9" scale="62" fitToHeight="2" orientation="portrait" verticalDpi="0" r:id="rId1"/>
  <rowBreaks count="1" manualBreakCount="1">
    <brk id="53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view="pageBreakPreview" zoomScale="60" workbookViewId="0">
      <selection activeCell="I33" sqref="I33:L33"/>
    </sheetView>
  </sheetViews>
  <sheetFormatPr defaultRowHeight="15"/>
  <cols>
    <col min="8" max="8" width="83.5703125" customWidth="1"/>
    <col min="12" max="12" width="15.5703125" customWidth="1"/>
  </cols>
  <sheetData>
    <row r="1" spans="1:12" ht="22.5" customHeight="1">
      <c r="J1" s="33" t="s">
        <v>120</v>
      </c>
      <c r="K1" s="34"/>
    </row>
    <row r="2" spans="1:12" ht="18.75" customHeight="1">
      <c r="A2" s="94" t="s">
        <v>205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3" spans="1:12" ht="18.75">
      <c r="A3" s="22"/>
      <c r="B3" s="22"/>
      <c r="C3" s="22"/>
      <c r="D3" s="22"/>
      <c r="E3" s="23"/>
      <c r="F3" s="23"/>
      <c r="G3" s="23"/>
      <c r="H3" s="23"/>
      <c r="I3" s="30"/>
      <c r="J3" s="22"/>
      <c r="K3" s="22"/>
      <c r="L3" s="22"/>
    </row>
    <row r="4" spans="1:12" ht="15" customHeight="1">
      <c r="A4" s="113" t="s">
        <v>0</v>
      </c>
      <c r="B4" s="113"/>
      <c r="C4" s="113"/>
      <c r="D4" s="113"/>
      <c r="E4" s="113"/>
      <c r="F4" s="113"/>
      <c r="G4" s="113"/>
      <c r="H4" s="113"/>
      <c r="I4" s="113" t="s">
        <v>50</v>
      </c>
      <c r="J4" s="113"/>
      <c r="K4" s="113"/>
      <c r="L4" s="113"/>
    </row>
    <row r="5" spans="1:12" ht="27.75" customHeight="1">
      <c r="A5" s="113"/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</row>
    <row r="6" spans="1:12" ht="18.75" customHeight="1">
      <c r="A6" s="111" t="s">
        <v>51</v>
      </c>
      <c r="B6" s="111"/>
      <c r="C6" s="111"/>
      <c r="D6" s="111"/>
      <c r="E6" s="111"/>
      <c r="F6" s="111"/>
      <c r="G6" s="111"/>
      <c r="H6" s="111"/>
      <c r="I6" s="112">
        <f>I8+I14</f>
        <v>5854918.4299999997</v>
      </c>
      <c r="J6" s="112"/>
      <c r="K6" s="112"/>
      <c r="L6" s="112"/>
    </row>
    <row r="7" spans="1:12" ht="18.75" customHeight="1">
      <c r="A7" s="109" t="s">
        <v>52</v>
      </c>
      <c r="B7" s="109"/>
      <c r="C7" s="109"/>
      <c r="D7" s="109"/>
      <c r="E7" s="109"/>
      <c r="F7" s="109"/>
      <c r="G7" s="109"/>
      <c r="H7" s="109"/>
      <c r="I7" s="110"/>
      <c r="J7" s="110"/>
      <c r="K7" s="110"/>
      <c r="L7" s="110"/>
    </row>
    <row r="8" spans="1:12" ht="21.75" customHeight="1">
      <c r="A8" s="109" t="s">
        <v>53</v>
      </c>
      <c r="B8" s="109"/>
      <c r="C8" s="109"/>
      <c r="D8" s="109"/>
      <c r="E8" s="109"/>
      <c r="F8" s="109"/>
      <c r="G8" s="109"/>
      <c r="H8" s="109"/>
      <c r="I8" s="110">
        <f>I10+I11+I12</f>
        <v>2305108.92</v>
      </c>
      <c r="J8" s="110"/>
      <c r="K8" s="110"/>
      <c r="L8" s="110"/>
    </row>
    <row r="9" spans="1:12" ht="18.75" customHeight="1">
      <c r="A9" s="109" t="s">
        <v>54</v>
      </c>
      <c r="B9" s="109"/>
      <c r="C9" s="109"/>
      <c r="D9" s="109"/>
      <c r="E9" s="109"/>
      <c r="F9" s="109"/>
      <c r="G9" s="109"/>
      <c r="H9" s="109"/>
      <c r="I9" s="110"/>
      <c r="J9" s="110"/>
      <c r="K9" s="110"/>
      <c r="L9" s="110"/>
    </row>
    <row r="10" spans="1:12" ht="37.5" customHeight="1">
      <c r="A10" s="109" t="s">
        <v>55</v>
      </c>
      <c r="B10" s="109"/>
      <c r="C10" s="109"/>
      <c r="D10" s="109"/>
      <c r="E10" s="109"/>
      <c r="F10" s="109"/>
      <c r="G10" s="109"/>
      <c r="H10" s="109"/>
      <c r="I10" s="110">
        <v>2305108.92</v>
      </c>
      <c r="J10" s="110"/>
      <c r="K10" s="110"/>
      <c r="L10" s="110"/>
    </row>
    <row r="11" spans="1:12" ht="37.5" customHeight="1">
      <c r="A11" s="109" t="s">
        <v>56</v>
      </c>
      <c r="B11" s="109"/>
      <c r="C11" s="109"/>
      <c r="D11" s="109"/>
      <c r="E11" s="109"/>
      <c r="F11" s="109"/>
      <c r="G11" s="109"/>
      <c r="H11" s="109"/>
      <c r="I11" s="110"/>
      <c r="J11" s="110"/>
      <c r="K11" s="110"/>
      <c r="L11" s="110"/>
    </row>
    <row r="12" spans="1:12" ht="39.75" customHeight="1">
      <c r="A12" s="109" t="s">
        <v>57</v>
      </c>
      <c r="B12" s="109"/>
      <c r="C12" s="109"/>
      <c r="D12" s="109"/>
      <c r="E12" s="109"/>
      <c r="F12" s="109"/>
      <c r="G12" s="109"/>
      <c r="H12" s="109"/>
      <c r="I12" s="110"/>
      <c r="J12" s="110"/>
      <c r="K12" s="110"/>
      <c r="L12" s="110"/>
    </row>
    <row r="13" spans="1:12" ht="24.75" customHeight="1">
      <c r="A13" s="109" t="s">
        <v>58</v>
      </c>
      <c r="B13" s="109"/>
      <c r="C13" s="109"/>
      <c r="D13" s="109"/>
      <c r="E13" s="109"/>
      <c r="F13" s="109"/>
      <c r="G13" s="109"/>
      <c r="H13" s="109"/>
      <c r="I13" s="110">
        <v>1313200.27</v>
      </c>
      <c r="J13" s="110"/>
      <c r="K13" s="110"/>
      <c r="L13" s="110"/>
    </row>
    <row r="14" spans="1:12" ht="23.25" customHeight="1">
      <c r="A14" s="109" t="s">
        <v>59</v>
      </c>
      <c r="B14" s="109"/>
      <c r="C14" s="109"/>
      <c r="D14" s="109"/>
      <c r="E14" s="109"/>
      <c r="F14" s="109"/>
      <c r="G14" s="109"/>
      <c r="H14" s="109"/>
      <c r="I14" s="110">
        <f>I16</f>
        <v>3549809.51</v>
      </c>
      <c r="J14" s="110"/>
      <c r="K14" s="110"/>
      <c r="L14" s="110"/>
    </row>
    <row r="15" spans="1:12" ht="18.75" customHeight="1">
      <c r="A15" s="109" t="s">
        <v>54</v>
      </c>
      <c r="B15" s="109"/>
      <c r="C15" s="109"/>
      <c r="D15" s="109"/>
      <c r="E15" s="109"/>
      <c r="F15" s="109"/>
      <c r="G15" s="109"/>
      <c r="H15" s="109"/>
      <c r="I15" s="110"/>
      <c r="J15" s="110"/>
      <c r="K15" s="110"/>
      <c r="L15" s="110"/>
    </row>
    <row r="16" spans="1:12" ht="22.5" customHeight="1">
      <c r="A16" s="109" t="s">
        <v>60</v>
      </c>
      <c r="B16" s="109"/>
      <c r="C16" s="109"/>
      <c r="D16" s="109"/>
      <c r="E16" s="109"/>
      <c r="F16" s="109"/>
      <c r="G16" s="109"/>
      <c r="H16" s="109"/>
      <c r="I16" s="110">
        <v>3549809.51</v>
      </c>
      <c r="J16" s="110"/>
      <c r="K16" s="110"/>
      <c r="L16" s="110"/>
    </row>
    <row r="17" spans="1:12" ht="21" customHeight="1">
      <c r="A17" s="109" t="s">
        <v>61</v>
      </c>
      <c r="B17" s="109"/>
      <c r="C17" s="109"/>
      <c r="D17" s="109"/>
      <c r="E17" s="109"/>
      <c r="F17" s="109"/>
      <c r="G17" s="109"/>
      <c r="H17" s="109"/>
      <c r="I17" s="110">
        <v>1304668.4099999999</v>
      </c>
      <c r="J17" s="110"/>
      <c r="K17" s="110"/>
      <c r="L17" s="110"/>
    </row>
    <row r="18" spans="1:12" ht="18.75" customHeight="1">
      <c r="A18" s="111" t="s">
        <v>62</v>
      </c>
      <c r="B18" s="111"/>
      <c r="C18" s="111"/>
      <c r="D18" s="111"/>
      <c r="E18" s="111"/>
      <c r="F18" s="111"/>
      <c r="G18" s="111"/>
      <c r="H18" s="111"/>
      <c r="I18" s="112">
        <f>I20+I21+I32</f>
        <v>0</v>
      </c>
      <c r="J18" s="112"/>
      <c r="K18" s="112"/>
      <c r="L18" s="112"/>
    </row>
    <row r="19" spans="1:12" ht="18.75" customHeight="1">
      <c r="A19" s="109" t="s">
        <v>63</v>
      </c>
      <c r="B19" s="109"/>
      <c r="C19" s="109"/>
      <c r="D19" s="109"/>
      <c r="E19" s="109"/>
      <c r="F19" s="109"/>
      <c r="G19" s="109"/>
      <c r="H19" s="109"/>
      <c r="I19" s="110"/>
      <c r="J19" s="110"/>
      <c r="K19" s="110"/>
      <c r="L19" s="110"/>
    </row>
    <row r="20" spans="1:12" ht="22.5" customHeight="1">
      <c r="A20" s="109" t="s">
        <v>64</v>
      </c>
      <c r="B20" s="109"/>
      <c r="C20" s="109"/>
      <c r="D20" s="109"/>
      <c r="E20" s="109"/>
      <c r="F20" s="109"/>
      <c r="G20" s="109"/>
      <c r="H20" s="109"/>
      <c r="I20" s="110"/>
      <c r="J20" s="110"/>
      <c r="K20" s="110"/>
      <c r="L20" s="110"/>
    </row>
    <row r="21" spans="1:12" ht="18.75" customHeight="1">
      <c r="A21" s="109" t="s">
        <v>65</v>
      </c>
      <c r="B21" s="109"/>
      <c r="C21" s="109"/>
      <c r="D21" s="109"/>
      <c r="E21" s="109"/>
      <c r="F21" s="109"/>
      <c r="G21" s="109"/>
      <c r="H21" s="109"/>
      <c r="I21" s="110">
        <f>I22+I23+I24+I25+I26+I27+I28+I29+I30+I31</f>
        <v>0</v>
      </c>
      <c r="J21" s="110"/>
      <c r="K21" s="110"/>
      <c r="L21" s="110"/>
    </row>
    <row r="22" spans="1:12" ht="18.75" customHeight="1">
      <c r="A22" s="109" t="s">
        <v>66</v>
      </c>
      <c r="B22" s="109"/>
      <c r="C22" s="109"/>
      <c r="D22" s="109"/>
      <c r="E22" s="109"/>
      <c r="F22" s="109"/>
      <c r="G22" s="109"/>
      <c r="H22" s="109"/>
      <c r="I22" s="110"/>
      <c r="J22" s="110"/>
      <c r="K22" s="110"/>
      <c r="L22" s="110"/>
    </row>
    <row r="23" spans="1:12" ht="18.75" customHeight="1">
      <c r="A23" s="109" t="s">
        <v>67</v>
      </c>
      <c r="B23" s="109"/>
      <c r="C23" s="109"/>
      <c r="D23" s="109"/>
      <c r="E23" s="109"/>
      <c r="F23" s="109"/>
      <c r="G23" s="109"/>
      <c r="H23" s="109"/>
      <c r="I23" s="110"/>
      <c r="J23" s="110"/>
      <c r="K23" s="110"/>
      <c r="L23" s="110"/>
    </row>
    <row r="24" spans="1:12" ht="18.75" customHeight="1">
      <c r="A24" s="109" t="s">
        <v>68</v>
      </c>
      <c r="B24" s="109"/>
      <c r="C24" s="109"/>
      <c r="D24" s="109"/>
      <c r="E24" s="109"/>
      <c r="F24" s="109"/>
      <c r="G24" s="109"/>
      <c r="H24" s="109"/>
      <c r="I24" s="110"/>
      <c r="J24" s="110"/>
      <c r="K24" s="110"/>
      <c r="L24" s="110"/>
    </row>
    <row r="25" spans="1:12" ht="18.75" customHeight="1">
      <c r="A25" s="109" t="s">
        <v>69</v>
      </c>
      <c r="B25" s="109"/>
      <c r="C25" s="109"/>
      <c r="D25" s="109"/>
      <c r="E25" s="109"/>
      <c r="F25" s="109"/>
      <c r="G25" s="109"/>
      <c r="H25" s="109"/>
      <c r="I25" s="110"/>
      <c r="J25" s="110"/>
      <c r="K25" s="110"/>
      <c r="L25" s="110"/>
    </row>
    <row r="26" spans="1:12" ht="18.75" customHeight="1">
      <c r="A26" s="109" t="s">
        <v>70</v>
      </c>
      <c r="B26" s="109"/>
      <c r="C26" s="109"/>
      <c r="D26" s="109"/>
      <c r="E26" s="109"/>
      <c r="F26" s="109"/>
      <c r="G26" s="109"/>
      <c r="H26" s="109"/>
      <c r="I26" s="110"/>
      <c r="J26" s="110"/>
      <c r="K26" s="110"/>
      <c r="L26" s="110"/>
    </row>
    <row r="27" spans="1:12" ht="18.75" customHeight="1">
      <c r="A27" s="109" t="s">
        <v>71</v>
      </c>
      <c r="B27" s="109"/>
      <c r="C27" s="109"/>
      <c r="D27" s="109"/>
      <c r="E27" s="109"/>
      <c r="F27" s="109"/>
      <c r="G27" s="109"/>
      <c r="H27" s="109"/>
      <c r="I27" s="110"/>
      <c r="J27" s="110"/>
      <c r="K27" s="110"/>
      <c r="L27" s="110"/>
    </row>
    <row r="28" spans="1:12" ht="18.75" customHeight="1">
      <c r="A28" s="109" t="s">
        <v>72</v>
      </c>
      <c r="B28" s="109"/>
      <c r="C28" s="109"/>
      <c r="D28" s="109"/>
      <c r="E28" s="109"/>
      <c r="F28" s="109"/>
      <c r="G28" s="109"/>
      <c r="H28" s="109"/>
      <c r="I28" s="110"/>
      <c r="J28" s="110"/>
      <c r="K28" s="110"/>
      <c r="L28" s="110"/>
    </row>
    <row r="29" spans="1:12" ht="18.75" customHeight="1">
      <c r="A29" s="109" t="s">
        <v>73</v>
      </c>
      <c r="B29" s="109"/>
      <c r="C29" s="109"/>
      <c r="D29" s="109"/>
      <c r="E29" s="109"/>
      <c r="F29" s="109"/>
      <c r="G29" s="109"/>
      <c r="H29" s="109"/>
      <c r="I29" s="110"/>
      <c r="J29" s="110"/>
      <c r="K29" s="110"/>
      <c r="L29" s="110"/>
    </row>
    <row r="30" spans="1:12" ht="18.75" customHeight="1">
      <c r="A30" s="109" t="s">
        <v>74</v>
      </c>
      <c r="B30" s="109"/>
      <c r="C30" s="109"/>
      <c r="D30" s="109"/>
      <c r="E30" s="109"/>
      <c r="F30" s="109"/>
      <c r="G30" s="109"/>
      <c r="H30" s="109"/>
      <c r="I30" s="110"/>
      <c r="J30" s="110"/>
      <c r="K30" s="110"/>
      <c r="L30" s="110"/>
    </row>
    <row r="31" spans="1:12" ht="18.75" customHeight="1">
      <c r="A31" s="109" t="s">
        <v>75</v>
      </c>
      <c r="B31" s="109"/>
      <c r="C31" s="109"/>
      <c r="D31" s="109"/>
      <c r="E31" s="109"/>
      <c r="F31" s="109"/>
      <c r="G31" s="109"/>
      <c r="H31" s="109"/>
      <c r="I31" s="110"/>
      <c r="J31" s="110"/>
      <c r="K31" s="110"/>
      <c r="L31" s="110"/>
    </row>
    <row r="32" spans="1:12" ht="39.75" customHeight="1">
      <c r="A32" s="109" t="s">
        <v>76</v>
      </c>
      <c r="B32" s="109"/>
      <c r="C32" s="109"/>
      <c r="D32" s="109"/>
      <c r="E32" s="109"/>
      <c r="F32" s="109"/>
      <c r="G32" s="109"/>
      <c r="H32" s="109"/>
      <c r="I32" s="110">
        <f>I34+I35+I36+I37+I38+I39+I40+I41+I42+I43</f>
        <v>0</v>
      </c>
      <c r="J32" s="110"/>
      <c r="K32" s="110"/>
      <c r="L32" s="110"/>
    </row>
    <row r="33" spans="1:12" ht="18.75" customHeight="1">
      <c r="A33" s="109" t="s">
        <v>77</v>
      </c>
      <c r="B33" s="109"/>
      <c r="C33" s="109"/>
      <c r="D33" s="109"/>
      <c r="E33" s="109"/>
      <c r="F33" s="109"/>
      <c r="G33" s="109"/>
      <c r="H33" s="109"/>
      <c r="I33" s="110"/>
      <c r="J33" s="110"/>
      <c r="K33" s="110"/>
      <c r="L33" s="110"/>
    </row>
    <row r="34" spans="1:12" ht="18.75" customHeight="1">
      <c r="A34" s="109" t="s">
        <v>78</v>
      </c>
      <c r="B34" s="109"/>
      <c r="C34" s="109"/>
      <c r="D34" s="109"/>
      <c r="E34" s="109"/>
      <c r="F34" s="109"/>
      <c r="G34" s="109"/>
      <c r="H34" s="109"/>
      <c r="I34" s="110"/>
      <c r="J34" s="110"/>
      <c r="K34" s="110"/>
      <c r="L34" s="110"/>
    </row>
    <row r="35" spans="1:12" ht="18.75" customHeight="1">
      <c r="A35" s="109" t="s">
        <v>79</v>
      </c>
      <c r="B35" s="109"/>
      <c r="C35" s="109"/>
      <c r="D35" s="109"/>
      <c r="E35" s="109"/>
      <c r="F35" s="109"/>
      <c r="G35" s="109"/>
      <c r="H35" s="109"/>
      <c r="I35" s="110"/>
      <c r="J35" s="110"/>
      <c r="K35" s="110"/>
      <c r="L35" s="110"/>
    </row>
    <row r="36" spans="1:12" ht="18.75" customHeight="1">
      <c r="A36" s="109" t="s">
        <v>80</v>
      </c>
      <c r="B36" s="109"/>
      <c r="C36" s="109"/>
      <c r="D36" s="109"/>
      <c r="E36" s="109"/>
      <c r="F36" s="109"/>
      <c r="G36" s="109"/>
      <c r="H36" s="109"/>
      <c r="I36" s="110"/>
      <c r="J36" s="110"/>
      <c r="K36" s="110"/>
      <c r="L36" s="110"/>
    </row>
    <row r="37" spans="1:12" ht="18.75" customHeight="1">
      <c r="A37" s="109" t="s">
        <v>81</v>
      </c>
      <c r="B37" s="109"/>
      <c r="C37" s="109"/>
      <c r="D37" s="109"/>
      <c r="E37" s="109"/>
      <c r="F37" s="109"/>
      <c r="G37" s="109"/>
      <c r="H37" s="109"/>
      <c r="I37" s="110"/>
      <c r="J37" s="110"/>
      <c r="K37" s="110"/>
      <c r="L37" s="110"/>
    </row>
    <row r="38" spans="1:12" ht="18.75" customHeight="1">
      <c r="A38" s="109" t="s">
        <v>82</v>
      </c>
      <c r="B38" s="109"/>
      <c r="C38" s="109"/>
      <c r="D38" s="109"/>
      <c r="E38" s="109"/>
      <c r="F38" s="109"/>
      <c r="G38" s="109"/>
      <c r="H38" s="109"/>
      <c r="I38" s="110"/>
      <c r="J38" s="110"/>
      <c r="K38" s="110"/>
      <c r="L38" s="110"/>
    </row>
    <row r="39" spans="1:12" ht="18.75" customHeight="1">
      <c r="A39" s="109" t="s">
        <v>83</v>
      </c>
      <c r="B39" s="109"/>
      <c r="C39" s="109"/>
      <c r="D39" s="109"/>
      <c r="E39" s="109"/>
      <c r="F39" s="109"/>
      <c r="G39" s="109"/>
      <c r="H39" s="109"/>
      <c r="I39" s="110"/>
      <c r="J39" s="110"/>
      <c r="K39" s="110"/>
      <c r="L39" s="110"/>
    </row>
    <row r="40" spans="1:12" ht="18.75" customHeight="1">
      <c r="A40" s="109" t="s">
        <v>84</v>
      </c>
      <c r="B40" s="109"/>
      <c r="C40" s="109"/>
      <c r="D40" s="109"/>
      <c r="E40" s="109"/>
      <c r="F40" s="109"/>
      <c r="G40" s="109"/>
      <c r="H40" s="109"/>
      <c r="I40" s="110"/>
      <c r="J40" s="110"/>
      <c r="K40" s="110"/>
      <c r="L40" s="110"/>
    </row>
    <row r="41" spans="1:12" ht="18.75" customHeight="1">
      <c r="A41" s="109" t="s">
        <v>85</v>
      </c>
      <c r="B41" s="109"/>
      <c r="C41" s="109"/>
      <c r="D41" s="109"/>
      <c r="E41" s="109"/>
      <c r="F41" s="109"/>
      <c r="G41" s="109"/>
      <c r="H41" s="109"/>
      <c r="I41" s="110"/>
      <c r="J41" s="110"/>
      <c r="K41" s="110"/>
      <c r="L41" s="110"/>
    </row>
    <row r="42" spans="1:12" ht="18.75" customHeight="1">
      <c r="A42" s="109" t="s">
        <v>86</v>
      </c>
      <c r="B42" s="109"/>
      <c r="C42" s="109"/>
      <c r="D42" s="109"/>
      <c r="E42" s="109"/>
      <c r="F42" s="109"/>
      <c r="G42" s="109"/>
      <c r="H42" s="109"/>
      <c r="I42" s="110"/>
      <c r="J42" s="110"/>
      <c r="K42" s="110"/>
      <c r="L42" s="110"/>
    </row>
    <row r="43" spans="1:12" ht="18.75" customHeight="1">
      <c r="A43" s="109" t="s">
        <v>87</v>
      </c>
      <c r="B43" s="109"/>
      <c r="C43" s="109"/>
      <c r="D43" s="109"/>
      <c r="E43" s="109"/>
      <c r="F43" s="109"/>
      <c r="G43" s="109"/>
      <c r="H43" s="109"/>
      <c r="I43" s="110"/>
      <c r="J43" s="110"/>
      <c r="K43" s="110"/>
      <c r="L43" s="110"/>
    </row>
    <row r="44" spans="1:12" ht="18.75" customHeight="1">
      <c r="A44" s="111" t="s">
        <v>88</v>
      </c>
      <c r="B44" s="111"/>
      <c r="C44" s="111"/>
      <c r="D44" s="111"/>
      <c r="E44" s="111"/>
      <c r="F44" s="111"/>
      <c r="G44" s="111"/>
      <c r="H44" s="111"/>
      <c r="I44" s="112">
        <f>I46+I47+I62</f>
        <v>80020.61</v>
      </c>
      <c r="J44" s="112"/>
      <c r="K44" s="112"/>
      <c r="L44" s="112"/>
    </row>
    <row r="45" spans="1:12" ht="18.75" customHeight="1">
      <c r="A45" s="109" t="s">
        <v>63</v>
      </c>
      <c r="B45" s="109"/>
      <c r="C45" s="109"/>
      <c r="D45" s="109"/>
      <c r="E45" s="109"/>
      <c r="F45" s="109"/>
      <c r="G45" s="109"/>
      <c r="H45" s="109"/>
      <c r="I45" s="110"/>
      <c r="J45" s="110"/>
      <c r="K45" s="110"/>
      <c r="L45" s="110"/>
    </row>
    <row r="46" spans="1:12" ht="18.75" customHeight="1">
      <c r="A46" s="109" t="s">
        <v>89</v>
      </c>
      <c r="B46" s="109"/>
      <c r="C46" s="109"/>
      <c r="D46" s="109"/>
      <c r="E46" s="109"/>
      <c r="F46" s="109"/>
      <c r="G46" s="109"/>
      <c r="H46" s="109"/>
      <c r="I46" s="110"/>
      <c r="J46" s="110"/>
      <c r="K46" s="110"/>
      <c r="L46" s="110"/>
    </row>
    <row r="47" spans="1:12" ht="39.75" customHeight="1">
      <c r="A47" s="109" t="s">
        <v>90</v>
      </c>
      <c r="B47" s="109"/>
      <c r="C47" s="109"/>
      <c r="D47" s="109"/>
      <c r="E47" s="109"/>
      <c r="F47" s="109"/>
      <c r="G47" s="109"/>
      <c r="H47" s="109"/>
      <c r="I47" s="110">
        <f>I49+I50+I51+I52+I53+I54+I55+I56+I57+I58+I59+I60+I61</f>
        <v>75345.990000000005</v>
      </c>
      <c r="J47" s="110"/>
      <c r="K47" s="110"/>
      <c r="L47" s="110"/>
    </row>
    <row r="48" spans="1:12" ht="18.75" customHeight="1">
      <c r="A48" s="109" t="s">
        <v>77</v>
      </c>
      <c r="B48" s="109"/>
      <c r="C48" s="109"/>
      <c r="D48" s="109"/>
      <c r="E48" s="109"/>
      <c r="F48" s="109"/>
      <c r="G48" s="109"/>
      <c r="H48" s="109"/>
      <c r="I48" s="110"/>
      <c r="J48" s="110"/>
      <c r="K48" s="110"/>
      <c r="L48" s="110"/>
    </row>
    <row r="49" spans="1:12" ht="18.75" customHeight="1">
      <c r="A49" s="109" t="s">
        <v>91</v>
      </c>
      <c r="B49" s="109"/>
      <c r="C49" s="109"/>
      <c r="D49" s="109"/>
      <c r="E49" s="109"/>
      <c r="F49" s="109"/>
      <c r="G49" s="109"/>
      <c r="H49" s="109"/>
      <c r="I49" s="110"/>
      <c r="J49" s="110"/>
      <c r="K49" s="110"/>
      <c r="L49" s="110"/>
    </row>
    <row r="50" spans="1:12" ht="18.75" customHeight="1">
      <c r="A50" s="109" t="s">
        <v>92</v>
      </c>
      <c r="B50" s="109"/>
      <c r="C50" s="109"/>
      <c r="D50" s="109"/>
      <c r="E50" s="109"/>
      <c r="F50" s="109"/>
      <c r="G50" s="109"/>
      <c r="H50" s="109"/>
      <c r="I50" s="110"/>
      <c r="J50" s="110"/>
      <c r="K50" s="110"/>
      <c r="L50" s="110"/>
    </row>
    <row r="51" spans="1:12" ht="18.75" customHeight="1">
      <c r="A51" s="109" t="s">
        <v>93</v>
      </c>
      <c r="B51" s="109"/>
      <c r="C51" s="109"/>
      <c r="D51" s="109"/>
      <c r="E51" s="109"/>
      <c r="F51" s="109"/>
      <c r="G51" s="109"/>
      <c r="H51" s="109"/>
      <c r="I51" s="110"/>
      <c r="J51" s="110"/>
      <c r="K51" s="110"/>
      <c r="L51" s="110"/>
    </row>
    <row r="52" spans="1:12" ht="18.75" customHeight="1">
      <c r="A52" s="109" t="s">
        <v>94</v>
      </c>
      <c r="B52" s="109"/>
      <c r="C52" s="109"/>
      <c r="D52" s="109"/>
      <c r="E52" s="109"/>
      <c r="F52" s="109"/>
      <c r="G52" s="109"/>
      <c r="H52" s="109"/>
      <c r="I52" s="110">
        <v>74245.990000000005</v>
      </c>
      <c r="J52" s="110"/>
      <c r="K52" s="110"/>
      <c r="L52" s="110"/>
    </row>
    <row r="53" spans="1:12" ht="18.75" customHeight="1">
      <c r="A53" s="109" t="s">
        <v>95</v>
      </c>
      <c r="B53" s="109"/>
      <c r="C53" s="109"/>
      <c r="D53" s="109"/>
      <c r="E53" s="109"/>
      <c r="F53" s="109"/>
      <c r="G53" s="109"/>
      <c r="H53" s="109"/>
      <c r="I53" s="110"/>
      <c r="J53" s="110"/>
      <c r="K53" s="110"/>
      <c r="L53" s="110"/>
    </row>
    <row r="54" spans="1:12" ht="18.75" customHeight="1">
      <c r="A54" s="109" t="s">
        <v>96</v>
      </c>
      <c r="B54" s="109"/>
      <c r="C54" s="109"/>
      <c r="D54" s="109"/>
      <c r="E54" s="109"/>
      <c r="F54" s="109"/>
      <c r="G54" s="109"/>
      <c r="H54" s="109"/>
      <c r="I54" s="110">
        <v>1100</v>
      </c>
      <c r="J54" s="110"/>
      <c r="K54" s="110"/>
      <c r="L54" s="110"/>
    </row>
    <row r="55" spans="1:12" ht="18.75" customHeight="1">
      <c r="A55" s="109" t="s">
        <v>97</v>
      </c>
      <c r="B55" s="109"/>
      <c r="C55" s="109"/>
      <c r="D55" s="109"/>
      <c r="E55" s="109"/>
      <c r="F55" s="109"/>
      <c r="G55" s="109"/>
      <c r="H55" s="109"/>
      <c r="I55" s="110"/>
      <c r="J55" s="110"/>
      <c r="K55" s="110"/>
      <c r="L55" s="110"/>
    </row>
    <row r="56" spans="1:12" ht="18.75" customHeight="1">
      <c r="A56" s="109" t="s">
        <v>98</v>
      </c>
      <c r="B56" s="109"/>
      <c r="C56" s="109"/>
      <c r="D56" s="109"/>
      <c r="E56" s="109"/>
      <c r="F56" s="109"/>
      <c r="G56" s="109"/>
      <c r="H56" s="109"/>
      <c r="I56" s="110"/>
      <c r="J56" s="110"/>
      <c r="K56" s="110"/>
      <c r="L56" s="110"/>
    </row>
    <row r="57" spans="1:12" ht="18.75" customHeight="1">
      <c r="A57" s="109" t="s">
        <v>99</v>
      </c>
      <c r="B57" s="109"/>
      <c r="C57" s="109"/>
      <c r="D57" s="109"/>
      <c r="E57" s="109"/>
      <c r="F57" s="109"/>
      <c r="G57" s="109"/>
      <c r="H57" s="109"/>
      <c r="I57" s="110"/>
      <c r="J57" s="110"/>
      <c r="K57" s="110"/>
      <c r="L57" s="110"/>
    </row>
    <row r="58" spans="1:12" ht="18.75" customHeight="1">
      <c r="A58" s="109" t="s">
        <v>100</v>
      </c>
      <c r="B58" s="109"/>
      <c r="C58" s="109"/>
      <c r="D58" s="109"/>
      <c r="E58" s="109"/>
      <c r="F58" s="109"/>
      <c r="G58" s="109"/>
      <c r="H58" s="109"/>
      <c r="I58" s="110"/>
      <c r="J58" s="110"/>
      <c r="K58" s="110"/>
      <c r="L58" s="110"/>
    </row>
    <row r="59" spans="1:12" ht="18.75" customHeight="1">
      <c r="A59" s="109" t="s">
        <v>101</v>
      </c>
      <c r="B59" s="109"/>
      <c r="C59" s="109"/>
      <c r="D59" s="109"/>
      <c r="E59" s="109"/>
      <c r="F59" s="109"/>
      <c r="G59" s="109"/>
      <c r="H59" s="109"/>
      <c r="I59" s="110"/>
      <c r="J59" s="110"/>
      <c r="K59" s="110"/>
      <c r="L59" s="110"/>
    </row>
    <row r="60" spans="1:12" ht="18.75" customHeight="1">
      <c r="A60" s="109" t="s">
        <v>102</v>
      </c>
      <c r="B60" s="109"/>
      <c r="C60" s="109"/>
      <c r="D60" s="109"/>
      <c r="E60" s="109"/>
      <c r="F60" s="109"/>
      <c r="G60" s="109"/>
      <c r="H60" s="109"/>
      <c r="I60" s="110"/>
      <c r="J60" s="110"/>
      <c r="K60" s="110"/>
      <c r="L60" s="110"/>
    </row>
    <row r="61" spans="1:12" ht="18.75" customHeight="1">
      <c r="A61" s="109" t="s">
        <v>103</v>
      </c>
      <c r="B61" s="109"/>
      <c r="C61" s="109"/>
      <c r="D61" s="109"/>
      <c r="E61" s="109"/>
      <c r="F61" s="109"/>
      <c r="G61" s="109"/>
      <c r="H61" s="109"/>
      <c r="I61" s="110"/>
      <c r="J61" s="110"/>
      <c r="K61" s="110"/>
      <c r="L61" s="110"/>
    </row>
    <row r="62" spans="1:12" ht="42" customHeight="1">
      <c r="A62" s="109" t="s">
        <v>104</v>
      </c>
      <c r="B62" s="109"/>
      <c r="C62" s="109"/>
      <c r="D62" s="109"/>
      <c r="E62" s="109"/>
      <c r="F62" s="109"/>
      <c r="G62" s="109"/>
      <c r="H62" s="109"/>
      <c r="I62" s="110">
        <f>I64+I65+I66+I67+I68+I69+I70+I71+I72+I73+I74+I75+I76</f>
        <v>4674.62</v>
      </c>
      <c r="J62" s="110"/>
      <c r="K62" s="110"/>
      <c r="L62" s="110"/>
    </row>
    <row r="63" spans="1:12" ht="18.75" customHeight="1">
      <c r="A63" s="109" t="s">
        <v>77</v>
      </c>
      <c r="B63" s="109"/>
      <c r="C63" s="109"/>
      <c r="D63" s="109"/>
      <c r="E63" s="109"/>
      <c r="F63" s="109"/>
      <c r="G63" s="109"/>
      <c r="H63" s="109"/>
      <c r="I63" s="110"/>
      <c r="J63" s="110"/>
      <c r="K63" s="110"/>
      <c r="L63" s="110"/>
    </row>
    <row r="64" spans="1:12" ht="18.75" customHeight="1">
      <c r="A64" s="109" t="s">
        <v>105</v>
      </c>
      <c r="B64" s="109"/>
      <c r="C64" s="109"/>
      <c r="D64" s="109"/>
      <c r="E64" s="109"/>
      <c r="F64" s="109"/>
      <c r="G64" s="109"/>
      <c r="H64" s="109"/>
      <c r="I64" s="110"/>
      <c r="J64" s="110"/>
      <c r="K64" s="110"/>
      <c r="L64" s="110"/>
    </row>
    <row r="65" spans="1:12" ht="18.75" customHeight="1">
      <c r="A65" s="109" t="s">
        <v>106</v>
      </c>
      <c r="B65" s="109"/>
      <c r="C65" s="109"/>
      <c r="D65" s="109"/>
      <c r="E65" s="109"/>
      <c r="F65" s="109"/>
      <c r="G65" s="109"/>
      <c r="H65" s="109"/>
      <c r="I65" s="110">
        <v>2500</v>
      </c>
      <c r="J65" s="110"/>
      <c r="K65" s="110"/>
      <c r="L65" s="110"/>
    </row>
    <row r="66" spans="1:12" ht="18.75" customHeight="1">
      <c r="A66" s="109" t="s">
        <v>107</v>
      </c>
      <c r="B66" s="109"/>
      <c r="C66" s="109"/>
      <c r="D66" s="109"/>
      <c r="E66" s="109"/>
      <c r="F66" s="109"/>
      <c r="G66" s="109"/>
      <c r="H66" s="109"/>
      <c r="I66" s="110"/>
      <c r="J66" s="110"/>
      <c r="K66" s="110"/>
      <c r="L66" s="110"/>
    </row>
    <row r="67" spans="1:12" ht="18.75" customHeight="1">
      <c r="A67" s="109" t="s">
        <v>108</v>
      </c>
      <c r="B67" s="109"/>
      <c r="C67" s="109"/>
      <c r="D67" s="109"/>
      <c r="E67" s="109"/>
      <c r="F67" s="109"/>
      <c r="G67" s="109"/>
      <c r="H67" s="109"/>
      <c r="I67" s="110">
        <v>2174.62</v>
      </c>
      <c r="J67" s="110"/>
      <c r="K67" s="110"/>
      <c r="L67" s="110"/>
    </row>
    <row r="68" spans="1:12" ht="18.75" customHeight="1">
      <c r="A68" s="109" t="s">
        <v>109</v>
      </c>
      <c r="B68" s="109"/>
      <c r="C68" s="109"/>
      <c r="D68" s="109"/>
      <c r="E68" s="109"/>
      <c r="F68" s="109"/>
      <c r="G68" s="109"/>
      <c r="H68" s="109"/>
      <c r="I68" s="110"/>
      <c r="J68" s="110"/>
      <c r="K68" s="110"/>
      <c r="L68" s="110"/>
    </row>
    <row r="69" spans="1:12" ht="18.75" customHeight="1">
      <c r="A69" s="109" t="s">
        <v>110</v>
      </c>
      <c r="B69" s="109"/>
      <c r="C69" s="109"/>
      <c r="D69" s="109"/>
      <c r="E69" s="109"/>
      <c r="F69" s="109"/>
      <c r="G69" s="109"/>
      <c r="H69" s="109"/>
      <c r="I69" s="110"/>
      <c r="J69" s="110"/>
      <c r="K69" s="110"/>
      <c r="L69" s="110"/>
    </row>
    <row r="70" spans="1:12" ht="18.75" customHeight="1">
      <c r="A70" s="109" t="s">
        <v>111</v>
      </c>
      <c r="B70" s="109"/>
      <c r="C70" s="109"/>
      <c r="D70" s="109"/>
      <c r="E70" s="109"/>
      <c r="F70" s="109"/>
      <c r="G70" s="109"/>
      <c r="H70" s="109"/>
      <c r="I70" s="110"/>
      <c r="J70" s="110"/>
      <c r="K70" s="110"/>
      <c r="L70" s="110"/>
    </row>
    <row r="71" spans="1:12" ht="18.75" customHeight="1">
      <c r="A71" s="109" t="s">
        <v>112</v>
      </c>
      <c r="B71" s="109"/>
      <c r="C71" s="109"/>
      <c r="D71" s="109"/>
      <c r="E71" s="109"/>
      <c r="F71" s="109"/>
      <c r="G71" s="109"/>
      <c r="H71" s="109"/>
      <c r="I71" s="110"/>
      <c r="J71" s="110"/>
      <c r="K71" s="110"/>
      <c r="L71" s="110"/>
    </row>
    <row r="72" spans="1:12" ht="18.75" customHeight="1">
      <c r="A72" s="109" t="s">
        <v>113</v>
      </c>
      <c r="B72" s="109"/>
      <c r="C72" s="109"/>
      <c r="D72" s="109"/>
      <c r="E72" s="109"/>
      <c r="F72" s="109"/>
      <c r="G72" s="109"/>
      <c r="H72" s="109"/>
      <c r="I72" s="110"/>
      <c r="J72" s="110"/>
      <c r="K72" s="110"/>
      <c r="L72" s="110"/>
    </row>
    <row r="73" spans="1:12" ht="18.75" customHeight="1">
      <c r="A73" s="109" t="s">
        <v>114</v>
      </c>
      <c r="B73" s="109"/>
      <c r="C73" s="109"/>
      <c r="D73" s="109"/>
      <c r="E73" s="109"/>
      <c r="F73" s="109"/>
      <c r="G73" s="109"/>
      <c r="H73" s="109"/>
      <c r="I73" s="110"/>
      <c r="J73" s="110"/>
      <c r="K73" s="110"/>
      <c r="L73" s="110"/>
    </row>
    <row r="74" spans="1:12" ht="18.75" customHeight="1">
      <c r="A74" s="109" t="s">
        <v>115</v>
      </c>
      <c r="B74" s="109"/>
      <c r="C74" s="109"/>
      <c r="D74" s="109"/>
      <c r="E74" s="109"/>
      <c r="F74" s="109"/>
      <c r="G74" s="109"/>
      <c r="H74" s="109"/>
      <c r="I74" s="110"/>
      <c r="J74" s="110"/>
      <c r="K74" s="110"/>
      <c r="L74" s="110"/>
    </row>
    <row r="75" spans="1:12" ht="18.75" customHeight="1">
      <c r="A75" s="109" t="s">
        <v>116</v>
      </c>
      <c r="B75" s="109"/>
      <c r="C75" s="109"/>
      <c r="D75" s="109"/>
      <c r="E75" s="109"/>
      <c r="F75" s="109"/>
      <c r="G75" s="109"/>
      <c r="H75" s="109"/>
      <c r="I75" s="110"/>
      <c r="J75" s="110"/>
      <c r="K75" s="110"/>
      <c r="L75" s="110"/>
    </row>
    <row r="76" spans="1:12" ht="18.75" customHeight="1">
      <c r="A76" s="109" t="s">
        <v>117</v>
      </c>
      <c r="B76" s="109"/>
      <c r="C76" s="109"/>
      <c r="D76" s="109"/>
      <c r="E76" s="109"/>
      <c r="F76" s="109"/>
      <c r="G76" s="109"/>
      <c r="H76" s="109"/>
      <c r="I76" s="110"/>
      <c r="J76" s="110"/>
      <c r="K76" s="110"/>
      <c r="L76" s="110"/>
    </row>
  </sheetData>
  <mergeCells count="145">
    <mergeCell ref="A2:L2"/>
    <mergeCell ref="A4:H5"/>
    <mergeCell ref="I4:L5"/>
    <mergeCell ref="A6:H6"/>
    <mergeCell ref="I6:L6"/>
    <mergeCell ref="A10:H10"/>
    <mergeCell ref="I10:L10"/>
    <mergeCell ref="A11:H11"/>
    <mergeCell ref="I11:L11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17:H17"/>
    <mergeCell ref="I17:L17"/>
    <mergeCell ref="A18:H18"/>
    <mergeCell ref="I18:L18"/>
    <mergeCell ref="A13:H13"/>
    <mergeCell ref="I13:L13"/>
    <mergeCell ref="A14:H14"/>
    <mergeCell ref="I14:L14"/>
    <mergeCell ref="A15:H15"/>
    <mergeCell ref="I15:L15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</mergeCells>
  <pageMargins left="0.51181102362204722" right="0.51181102362204722" top="0.55118110236220474" bottom="0.55118110236220474" header="0" footer="0"/>
  <pageSetup paperSize="9" scale="67" fitToHeight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view="pageBreakPreview" zoomScale="65" zoomScaleNormal="76" zoomScaleSheetLayoutView="65" workbookViewId="0">
      <selection activeCell="AB15" sqref="AB15"/>
    </sheetView>
  </sheetViews>
  <sheetFormatPr defaultColWidth="9.140625" defaultRowHeight="15"/>
  <cols>
    <col min="1" max="1" width="39.7109375" style="1" customWidth="1"/>
    <col min="2" max="2" width="8" style="1" customWidth="1"/>
    <col min="3" max="3" width="11.85546875" style="1" customWidth="1"/>
    <col min="4" max="4" width="0.140625" style="1" customWidth="1"/>
    <col min="5" max="5" width="16.140625" style="1" customWidth="1"/>
    <col min="6" max="6" width="17.140625" style="1" customWidth="1"/>
    <col min="7" max="7" width="16" style="1" customWidth="1"/>
    <col min="8" max="9" width="16.85546875" style="1" customWidth="1"/>
    <col min="10" max="10" width="14.7109375" style="1" customWidth="1"/>
    <col min="11" max="11" width="15.28515625" style="1" customWidth="1"/>
    <col min="12" max="12" width="15.7109375" style="1" customWidth="1"/>
    <col min="13" max="13" width="18.5703125" style="1" customWidth="1"/>
    <col min="14" max="14" width="15.85546875" style="1" customWidth="1"/>
    <col min="15" max="15" width="15.42578125" style="1" customWidth="1"/>
    <col min="16" max="16" width="14.42578125" style="1" customWidth="1"/>
    <col min="17" max="17" width="13.28515625" style="1" bestFit="1" customWidth="1"/>
    <col min="18" max="18" width="14.42578125" style="1" bestFit="1" customWidth="1"/>
    <col min="19" max="19" width="7.140625" style="1" customWidth="1"/>
    <col min="20" max="20" width="19.85546875" style="1" customWidth="1"/>
    <col min="21" max="16384" width="9.140625" style="1"/>
  </cols>
  <sheetData>
    <row r="1" spans="1:18" ht="22.5" customHeight="1">
      <c r="A1" s="3" t="s">
        <v>162</v>
      </c>
      <c r="O1" s="1" t="s">
        <v>119</v>
      </c>
    </row>
    <row r="2" spans="1:18" ht="19.5" customHeight="1">
      <c r="A2" s="3" t="s">
        <v>216</v>
      </c>
      <c r="B2" s="3"/>
      <c r="C2" s="3"/>
      <c r="D2" s="3"/>
      <c r="E2" s="3"/>
      <c r="F2" s="3"/>
    </row>
    <row r="3" spans="1:18" ht="13.5" customHeight="1">
      <c r="A3" s="3"/>
      <c r="B3" s="3"/>
      <c r="C3" s="3"/>
      <c r="D3" s="3"/>
      <c r="E3" s="3"/>
      <c r="F3" s="3"/>
    </row>
    <row r="4" spans="1:18" ht="54.75" customHeight="1">
      <c r="A4" s="123" t="s">
        <v>0</v>
      </c>
      <c r="B4" s="123" t="s">
        <v>10</v>
      </c>
      <c r="C4" s="123" t="s">
        <v>1</v>
      </c>
      <c r="D4" s="123" t="s">
        <v>15</v>
      </c>
      <c r="E4" s="120">
        <v>2018</v>
      </c>
      <c r="F4" s="121"/>
      <c r="G4" s="121"/>
      <c r="H4" s="122"/>
      <c r="I4" s="117" t="s">
        <v>206</v>
      </c>
      <c r="J4" s="118"/>
      <c r="K4" s="118"/>
      <c r="L4" s="119"/>
      <c r="M4" s="117" t="s">
        <v>207</v>
      </c>
      <c r="N4" s="118"/>
      <c r="O4" s="118"/>
      <c r="P4" s="119"/>
    </row>
    <row r="5" spans="1:18" ht="174" customHeight="1">
      <c r="A5" s="124"/>
      <c r="B5" s="124"/>
      <c r="C5" s="124"/>
      <c r="D5" s="124"/>
      <c r="E5" s="67" t="s">
        <v>2</v>
      </c>
      <c r="F5" s="67" t="s">
        <v>3</v>
      </c>
      <c r="G5" s="67" t="s">
        <v>14</v>
      </c>
      <c r="H5" s="67" t="s">
        <v>4</v>
      </c>
      <c r="I5" s="67" t="s">
        <v>2</v>
      </c>
      <c r="J5" s="67" t="s">
        <v>3</v>
      </c>
      <c r="K5" s="67" t="s">
        <v>14</v>
      </c>
      <c r="L5" s="67" t="s">
        <v>4</v>
      </c>
      <c r="M5" s="67" t="s">
        <v>2</v>
      </c>
      <c r="N5" s="67" t="s">
        <v>3</v>
      </c>
      <c r="O5" s="67" t="s">
        <v>14</v>
      </c>
      <c r="P5" s="67" t="s">
        <v>4</v>
      </c>
    </row>
    <row r="6" spans="1:18" ht="25.5" customHeight="1">
      <c r="A6" s="68" t="s">
        <v>131</v>
      </c>
      <c r="B6" s="69">
        <v>100</v>
      </c>
      <c r="C6" s="66"/>
      <c r="D6" s="66"/>
      <c r="E6" s="70">
        <f t="shared" ref="E6:E35" si="0">F6+G6+H6</f>
        <v>58996474.730000012</v>
      </c>
      <c r="F6" s="70">
        <f>F7+F8+F9+F10+F11+F12</f>
        <v>57191524.730000012</v>
      </c>
      <c r="G6" s="70">
        <f t="shared" ref="G6:P6" si="1">G7+G8+G9+G10+G11+G12</f>
        <v>0</v>
      </c>
      <c r="H6" s="70">
        <f>H7+H8+H9+H10+H11+H12</f>
        <v>1804950.0000000002</v>
      </c>
      <c r="I6" s="70">
        <f t="shared" ref="I6:I35" si="2">J6+K6+L6</f>
        <v>56215469.730000004</v>
      </c>
      <c r="J6" s="70">
        <f t="shared" si="1"/>
        <v>55015469.730000004</v>
      </c>
      <c r="K6" s="70">
        <f t="shared" si="1"/>
        <v>0</v>
      </c>
      <c r="L6" s="70">
        <f t="shared" si="1"/>
        <v>1200000</v>
      </c>
      <c r="M6" s="70">
        <f t="shared" ref="M6:M35" si="3">N6+O6+P6</f>
        <v>56315469.730000004</v>
      </c>
      <c r="N6" s="70">
        <f t="shared" si="1"/>
        <v>55015469.730000004</v>
      </c>
      <c r="O6" s="70">
        <f t="shared" si="1"/>
        <v>0</v>
      </c>
      <c r="P6" s="70">
        <f t="shared" si="1"/>
        <v>1300000</v>
      </c>
    </row>
    <row r="7" spans="1:18" ht="24.75" customHeight="1">
      <c r="A7" s="71" t="s">
        <v>132</v>
      </c>
      <c r="B7" s="69">
        <v>110</v>
      </c>
      <c r="C7" s="66"/>
      <c r="D7" s="66"/>
      <c r="E7" s="70">
        <f t="shared" si="0"/>
        <v>0</v>
      </c>
      <c r="F7" s="72"/>
      <c r="G7" s="72"/>
      <c r="H7" s="72"/>
      <c r="I7" s="70">
        <f t="shared" si="2"/>
        <v>0</v>
      </c>
      <c r="J7" s="72"/>
      <c r="K7" s="72"/>
      <c r="L7" s="72"/>
      <c r="M7" s="70">
        <f t="shared" si="3"/>
        <v>0</v>
      </c>
      <c r="N7" s="72"/>
      <c r="O7" s="72"/>
      <c r="P7" s="72"/>
    </row>
    <row r="8" spans="1:18" ht="24.75" customHeight="1">
      <c r="A8" s="71" t="s">
        <v>133</v>
      </c>
      <c r="B8" s="69">
        <v>120</v>
      </c>
      <c r="C8" s="66"/>
      <c r="D8" s="66"/>
      <c r="E8" s="70">
        <f t="shared" si="0"/>
        <v>58291524.730000012</v>
      </c>
      <c r="F8" s="72">
        <f>F13-F34</f>
        <v>57191524.730000012</v>
      </c>
      <c r="G8" s="72"/>
      <c r="H8" s="72">
        <f>H13-H34+H35-H11</f>
        <v>1100000.0000000002</v>
      </c>
      <c r="I8" s="70">
        <f t="shared" si="2"/>
        <v>56215469.730000004</v>
      </c>
      <c r="J8" s="72">
        <f>J13-J34+J35</f>
        <v>55015469.730000004</v>
      </c>
      <c r="K8" s="72"/>
      <c r="L8" s="72">
        <f>L13-L34+L35</f>
        <v>1200000</v>
      </c>
      <c r="M8" s="70">
        <f t="shared" si="3"/>
        <v>56315469.730000004</v>
      </c>
      <c r="N8" s="72">
        <f>N13-N34+N35</f>
        <v>55015469.730000004</v>
      </c>
      <c r="O8" s="72"/>
      <c r="P8" s="72">
        <f>P13-P34+P35</f>
        <v>1300000</v>
      </c>
      <c r="R8" s="42"/>
    </row>
    <row r="9" spans="1:18" ht="32.25" customHeight="1">
      <c r="A9" s="71" t="s">
        <v>134</v>
      </c>
      <c r="B9" s="69">
        <v>130</v>
      </c>
      <c r="C9" s="66"/>
      <c r="D9" s="66"/>
      <c r="E9" s="70">
        <f t="shared" si="0"/>
        <v>0</v>
      </c>
      <c r="F9" s="72"/>
      <c r="G9" s="72"/>
      <c r="H9" s="72"/>
      <c r="I9" s="70">
        <f t="shared" si="2"/>
        <v>0</v>
      </c>
      <c r="J9" s="72"/>
      <c r="K9" s="72"/>
      <c r="L9" s="72"/>
      <c r="M9" s="70">
        <f t="shared" si="3"/>
        <v>0</v>
      </c>
      <c r="N9" s="72"/>
      <c r="O9" s="72"/>
      <c r="P9" s="72"/>
    </row>
    <row r="10" spans="1:18" ht="34.5" customHeight="1">
      <c r="A10" s="71" t="s">
        <v>135</v>
      </c>
      <c r="B10" s="69">
        <v>150</v>
      </c>
      <c r="C10" s="66"/>
      <c r="D10" s="66"/>
      <c r="E10" s="70">
        <f t="shared" si="0"/>
        <v>0</v>
      </c>
      <c r="F10" s="72"/>
      <c r="G10" s="72"/>
      <c r="H10" s="72"/>
      <c r="I10" s="70">
        <f t="shared" si="2"/>
        <v>0</v>
      </c>
      <c r="J10" s="72"/>
      <c r="K10" s="72"/>
      <c r="L10" s="72"/>
      <c r="M10" s="70">
        <f t="shared" si="3"/>
        <v>0</v>
      </c>
      <c r="N10" s="72"/>
      <c r="O10" s="72"/>
      <c r="P10" s="72"/>
    </row>
    <row r="11" spans="1:18" ht="19.5" customHeight="1">
      <c r="A11" s="71" t="s">
        <v>208</v>
      </c>
      <c r="B11" s="69">
        <v>160</v>
      </c>
      <c r="C11" s="66"/>
      <c r="D11" s="66"/>
      <c r="E11" s="70">
        <f t="shared" si="0"/>
        <v>704950</v>
      </c>
      <c r="F11" s="72"/>
      <c r="G11" s="72"/>
      <c r="H11" s="72">
        <f>594137+110813</f>
        <v>704950</v>
      </c>
      <c r="I11" s="70">
        <f t="shared" si="2"/>
        <v>0</v>
      </c>
      <c r="J11" s="72"/>
      <c r="K11" s="72"/>
      <c r="L11" s="72"/>
      <c r="M11" s="70">
        <f t="shared" si="3"/>
        <v>0</v>
      </c>
      <c r="N11" s="72"/>
      <c r="O11" s="72"/>
      <c r="P11" s="72"/>
      <c r="Q11" s="42"/>
    </row>
    <row r="12" spans="1:18" ht="24" customHeight="1">
      <c r="A12" s="71" t="s">
        <v>136</v>
      </c>
      <c r="B12" s="69">
        <v>180</v>
      </c>
      <c r="C12" s="66"/>
      <c r="D12" s="66"/>
      <c r="E12" s="70">
        <f t="shared" si="0"/>
        <v>0</v>
      </c>
      <c r="F12" s="72"/>
      <c r="G12" s="72"/>
      <c r="H12" s="72"/>
      <c r="I12" s="70">
        <f t="shared" si="2"/>
        <v>0</v>
      </c>
      <c r="J12" s="72"/>
      <c r="K12" s="72"/>
      <c r="L12" s="72"/>
      <c r="M12" s="70">
        <f t="shared" si="3"/>
        <v>0</v>
      </c>
      <c r="N12" s="72"/>
      <c r="O12" s="72"/>
      <c r="P12" s="72"/>
    </row>
    <row r="13" spans="1:18" ht="15.75" customHeight="1">
      <c r="A13" s="73" t="s">
        <v>5</v>
      </c>
      <c r="B13" s="74">
        <v>200</v>
      </c>
      <c r="C13" s="75"/>
      <c r="D13" s="75"/>
      <c r="E13" s="70">
        <f t="shared" si="0"/>
        <v>62717072.440000013</v>
      </c>
      <c r="F13" s="70">
        <f>F14+F19+F23+F29+F27</f>
        <v>59455351.20000001</v>
      </c>
      <c r="G13" s="70">
        <f>G14+G19+G23+G29+G27</f>
        <v>0</v>
      </c>
      <c r="H13" s="70">
        <f>H14+H19+H23+H29+H27</f>
        <v>3261721.24</v>
      </c>
      <c r="I13" s="70">
        <f t="shared" si="2"/>
        <v>56215469.730000004</v>
      </c>
      <c r="J13" s="70">
        <f>J14+J19+J23+J29+J27</f>
        <v>55015469.730000004</v>
      </c>
      <c r="K13" s="70">
        <f>K14+K19+K23+K29+K27</f>
        <v>0</v>
      </c>
      <c r="L13" s="70">
        <f>L14+L19+L23+L29+L27</f>
        <v>1200000</v>
      </c>
      <c r="M13" s="70">
        <f t="shared" si="3"/>
        <v>56315469.730000004</v>
      </c>
      <c r="N13" s="70">
        <f>N14+N19+N23+N29+N27</f>
        <v>55015469.730000004</v>
      </c>
      <c r="O13" s="70">
        <f>O14+O19+O23+O29+O27</f>
        <v>0</v>
      </c>
      <c r="P13" s="70">
        <f>P14+P19+P23+P29+P27</f>
        <v>1300000</v>
      </c>
    </row>
    <row r="14" spans="1:18" ht="17.25" customHeight="1">
      <c r="A14" s="76" t="s">
        <v>7</v>
      </c>
      <c r="B14" s="74">
        <v>210</v>
      </c>
      <c r="C14" s="77"/>
      <c r="D14" s="77"/>
      <c r="E14" s="70">
        <f t="shared" si="0"/>
        <v>60136325.590000004</v>
      </c>
      <c r="F14" s="78">
        <f>F15</f>
        <v>57833473.880000003</v>
      </c>
      <c r="G14" s="78">
        <f t="shared" ref="G14:H14" si="4">G15</f>
        <v>0</v>
      </c>
      <c r="H14" s="78">
        <f t="shared" si="4"/>
        <v>2302851.71</v>
      </c>
      <c r="I14" s="70">
        <f t="shared" si="2"/>
        <v>55156994.270000003</v>
      </c>
      <c r="J14" s="78">
        <f>J15</f>
        <v>54436994.270000003</v>
      </c>
      <c r="K14" s="78">
        <f t="shared" ref="K14" si="5">K15</f>
        <v>0</v>
      </c>
      <c r="L14" s="78">
        <f t="shared" ref="L14" si="6">L15</f>
        <v>720000</v>
      </c>
      <c r="M14" s="70">
        <f t="shared" si="3"/>
        <v>55216994.270000003</v>
      </c>
      <c r="N14" s="78">
        <f>N15</f>
        <v>54436994.270000003</v>
      </c>
      <c r="O14" s="78">
        <f t="shared" ref="O14" si="7">O15</f>
        <v>0</v>
      </c>
      <c r="P14" s="78">
        <f t="shared" ref="P14" si="8">P15</f>
        <v>780000</v>
      </c>
    </row>
    <row r="15" spans="1:18" ht="27.75" customHeight="1">
      <c r="A15" s="76" t="s">
        <v>8</v>
      </c>
      <c r="B15" s="114">
        <v>211</v>
      </c>
      <c r="C15" s="77"/>
      <c r="D15" s="77"/>
      <c r="E15" s="70">
        <f t="shared" si="0"/>
        <v>60136325.590000004</v>
      </c>
      <c r="F15" s="78">
        <f>F16+F17+F18</f>
        <v>57833473.880000003</v>
      </c>
      <c r="G15" s="78">
        <f t="shared" ref="G15" si="9">G16+G17+G18</f>
        <v>0</v>
      </c>
      <c r="H15" s="78">
        <f>H16+H17+H18</f>
        <v>2302851.71</v>
      </c>
      <c r="I15" s="70">
        <f t="shared" si="2"/>
        <v>55156994.270000003</v>
      </c>
      <c r="J15" s="78">
        <f>J16+J17</f>
        <v>54436994.270000003</v>
      </c>
      <c r="K15" s="78">
        <f>K16+K17</f>
        <v>0</v>
      </c>
      <c r="L15" s="78">
        <f>L16+L17</f>
        <v>720000</v>
      </c>
      <c r="M15" s="70">
        <f t="shared" si="3"/>
        <v>55216994.270000003</v>
      </c>
      <c r="N15" s="78">
        <f>N16+N17</f>
        <v>54436994.270000003</v>
      </c>
      <c r="O15" s="78">
        <f>O16+O17</f>
        <v>0</v>
      </c>
      <c r="P15" s="78">
        <f>P16+P17</f>
        <v>780000</v>
      </c>
    </row>
    <row r="16" spans="1:18" ht="24.75" customHeight="1">
      <c r="A16" s="79" t="s">
        <v>192</v>
      </c>
      <c r="B16" s="115"/>
      <c r="C16" s="80">
        <v>111</v>
      </c>
      <c r="D16" s="80">
        <v>211</v>
      </c>
      <c r="E16" s="70">
        <f t="shared" si="0"/>
        <v>46141506.590000004</v>
      </c>
      <c r="F16" s="81">
        <f>41810287.46+1728127.79-507703.18+1670315</f>
        <v>44701027.07</v>
      </c>
      <c r="G16" s="81"/>
      <c r="H16" s="81">
        <f>717567.08+722912.44</f>
        <v>1440479.52</v>
      </c>
      <c r="I16" s="70">
        <f t="shared" si="2"/>
        <v>42363282.850000001</v>
      </c>
      <c r="J16" s="81">
        <f>41810287.46</f>
        <v>41810287.460000001</v>
      </c>
      <c r="K16" s="81"/>
      <c r="L16" s="81">
        <v>552995.39</v>
      </c>
      <c r="M16" s="70">
        <f t="shared" si="3"/>
        <v>42409365.800000004</v>
      </c>
      <c r="N16" s="81">
        <f>41810287.46</f>
        <v>41810287.460000001</v>
      </c>
      <c r="O16" s="81"/>
      <c r="P16" s="81">
        <v>599078.34</v>
      </c>
    </row>
    <row r="17" spans="1:18">
      <c r="A17" s="79" t="s">
        <v>6</v>
      </c>
      <c r="B17" s="115"/>
      <c r="C17" s="80">
        <v>119</v>
      </c>
      <c r="D17" s="80">
        <v>213</v>
      </c>
      <c r="E17" s="70">
        <f t="shared" si="0"/>
        <v>13560990.880000001</v>
      </c>
      <c r="F17" s="81">
        <f>12626706.81+504740</f>
        <v>13131446.810000001</v>
      </c>
      <c r="G17" s="81"/>
      <c r="H17" s="81">
        <f>218087.56+211456.51</f>
        <v>429544.07</v>
      </c>
      <c r="I17" s="70">
        <f t="shared" si="2"/>
        <v>12793711.42</v>
      </c>
      <c r="J17" s="81">
        <f>12626706.81</f>
        <v>12626706.810000001</v>
      </c>
      <c r="K17" s="81"/>
      <c r="L17" s="81">
        <v>167004.60999999999</v>
      </c>
      <c r="M17" s="70">
        <f t="shared" si="3"/>
        <v>12807628.470000001</v>
      </c>
      <c r="N17" s="81">
        <f>12626706.81</f>
        <v>12626706.810000001</v>
      </c>
      <c r="O17" s="81"/>
      <c r="P17" s="81">
        <v>180921.66</v>
      </c>
      <c r="Q17" s="42"/>
    </row>
    <row r="18" spans="1:18" ht="38.25" customHeight="1">
      <c r="A18" s="79" t="s">
        <v>201</v>
      </c>
      <c r="B18" s="116"/>
      <c r="C18" s="80">
        <v>112</v>
      </c>
      <c r="D18" s="80"/>
      <c r="E18" s="70">
        <f t="shared" si="0"/>
        <v>433828.12</v>
      </c>
      <c r="F18" s="82">
        <v>1000</v>
      </c>
      <c r="G18" s="82"/>
      <c r="H18" s="82">
        <v>432828.12</v>
      </c>
      <c r="I18" s="70">
        <f t="shared" si="2"/>
        <v>0</v>
      </c>
      <c r="J18" s="82"/>
      <c r="K18" s="82"/>
      <c r="L18" s="82"/>
      <c r="M18" s="70">
        <f t="shared" si="3"/>
        <v>0</v>
      </c>
      <c r="N18" s="82"/>
      <c r="O18" s="82"/>
      <c r="P18" s="82"/>
      <c r="Q18" s="42"/>
    </row>
    <row r="19" spans="1:18">
      <c r="A19" s="76" t="s">
        <v>9</v>
      </c>
      <c r="B19" s="114">
        <v>220</v>
      </c>
      <c r="C19" s="77">
        <v>300</v>
      </c>
      <c r="D19" s="77"/>
      <c r="E19" s="70">
        <f t="shared" si="0"/>
        <v>424971.02</v>
      </c>
      <c r="F19" s="78">
        <f>F20+F21+F22</f>
        <v>424971.02</v>
      </c>
      <c r="G19" s="78">
        <f t="shared" ref="G19:P19" si="10">G20+G21+G22</f>
        <v>0</v>
      </c>
      <c r="H19" s="78">
        <f t="shared" si="10"/>
        <v>0</v>
      </c>
      <c r="I19" s="78">
        <f t="shared" si="10"/>
        <v>0</v>
      </c>
      <c r="J19" s="78">
        <f t="shared" si="10"/>
        <v>0</v>
      </c>
      <c r="K19" s="78">
        <f t="shared" si="10"/>
        <v>0</v>
      </c>
      <c r="L19" s="78">
        <f t="shared" si="10"/>
        <v>0</v>
      </c>
      <c r="M19" s="78">
        <f t="shared" si="10"/>
        <v>0</v>
      </c>
      <c r="N19" s="78">
        <f t="shared" si="10"/>
        <v>0</v>
      </c>
      <c r="O19" s="78">
        <f t="shared" si="10"/>
        <v>0</v>
      </c>
      <c r="P19" s="78">
        <f t="shared" si="10"/>
        <v>0</v>
      </c>
      <c r="Q19" s="42"/>
    </row>
    <row r="20" spans="1:18" ht="49.5" customHeight="1">
      <c r="A20" s="79" t="s">
        <v>209</v>
      </c>
      <c r="B20" s="115"/>
      <c r="C20" s="80">
        <v>321</v>
      </c>
      <c r="D20" s="80">
        <v>262</v>
      </c>
      <c r="E20" s="70">
        <f t="shared" si="0"/>
        <v>0</v>
      </c>
      <c r="F20" s="82"/>
      <c r="G20" s="82"/>
      <c r="H20" s="82"/>
      <c r="I20" s="70">
        <f t="shared" si="2"/>
        <v>0</v>
      </c>
      <c r="J20" s="82"/>
      <c r="K20" s="82"/>
      <c r="L20" s="82"/>
      <c r="M20" s="70">
        <f t="shared" si="3"/>
        <v>0</v>
      </c>
      <c r="N20" s="82"/>
      <c r="O20" s="82"/>
      <c r="P20" s="82"/>
      <c r="Q20" s="42"/>
    </row>
    <row r="21" spans="1:18">
      <c r="A21" s="79" t="s">
        <v>199</v>
      </c>
      <c r="B21" s="115"/>
      <c r="C21" s="80">
        <v>340</v>
      </c>
      <c r="D21" s="80"/>
      <c r="E21" s="70">
        <f t="shared" si="0"/>
        <v>0</v>
      </c>
      <c r="F21" s="82"/>
      <c r="G21" s="82"/>
      <c r="H21" s="82"/>
      <c r="I21" s="70">
        <f t="shared" si="2"/>
        <v>0</v>
      </c>
      <c r="J21" s="82"/>
      <c r="K21" s="82"/>
      <c r="L21" s="82"/>
      <c r="M21" s="70">
        <f t="shared" si="3"/>
        <v>0</v>
      </c>
      <c r="N21" s="82"/>
      <c r="O21" s="82"/>
      <c r="P21" s="82"/>
    </row>
    <row r="22" spans="1:18">
      <c r="A22" s="79" t="s">
        <v>200</v>
      </c>
      <c r="B22" s="116"/>
      <c r="C22" s="80">
        <v>360</v>
      </c>
      <c r="D22" s="80">
        <v>290</v>
      </c>
      <c r="E22" s="70">
        <f t="shared" si="0"/>
        <v>424971.02</v>
      </c>
      <c r="F22" s="82">
        <f>460102.7-35131.68</f>
        <v>424971.02</v>
      </c>
      <c r="G22" s="82"/>
      <c r="H22" s="82"/>
      <c r="I22" s="70">
        <f t="shared" si="2"/>
        <v>0</v>
      </c>
      <c r="J22" s="82"/>
      <c r="K22" s="82"/>
      <c r="L22" s="82"/>
      <c r="M22" s="70">
        <f t="shared" si="3"/>
        <v>0</v>
      </c>
      <c r="N22" s="82"/>
      <c r="O22" s="82"/>
      <c r="P22" s="82"/>
    </row>
    <row r="23" spans="1:18" ht="25.5">
      <c r="A23" s="76" t="s">
        <v>16</v>
      </c>
      <c r="B23" s="74">
        <v>230</v>
      </c>
      <c r="C23" s="77">
        <v>850</v>
      </c>
      <c r="D23" s="77"/>
      <c r="E23" s="70">
        <f t="shared" si="0"/>
        <v>577195.31000000006</v>
      </c>
      <c r="F23" s="78">
        <f>F24+F25+F26</f>
        <v>577195.31000000006</v>
      </c>
      <c r="G23" s="78">
        <f t="shared" ref="G23:P23" si="11">G24+G25+G26</f>
        <v>0</v>
      </c>
      <c r="H23" s="78">
        <f t="shared" si="11"/>
        <v>0</v>
      </c>
      <c r="I23" s="78">
        <f t="shared" si="11"/>
        <v>34110.46</v>
      </c>
      <c r="J23" s="78">
        <f t="shared" si="11"/>
        <v>34110.46</v>
      </c>
      <c r="K23" s="78">
        <f t="shared" si="11"/>
        <v>0</v>
      </c>
      <c r="L23" s="78">
        <f t="shared" si="11"/>
        <v>0</v>
      </c>
      <c r="M23" s="78">
        <f t="shared" si="11"/>
        <v>34110.46</v>
      </c>
      <c r="N23" s="78">
        <f t="shared" si="11"/>
        <v>34110.46</v>
      </c>
      <c r="O23" s="78">
        <f t="shared" si="11"/>
        <v>0</v>
      </c>
      <c r="P23" s="78">
        <f t="shared" si="11"/>
        <v>0</v>
      </c>
      <c r="R23" s="42"/>
    </row>
    <row r="24" spans="1:18" ht="25.5">
      <c r="A24" s="79" t="s">
        <v>210</v>
      </c>
      <c r="B24" s="2"/>
      <c r="C24" s="80">
        <v>851</v>
      </c>
      <c r="D24" s="80">
        <v>290</v>
      </c>
      <c r="E24" s="70">
        <f t="shared" si="0"/>
        <v>33714.639999999999</v>
      </c>
      <c r="F24" s="81">
        <f>34110.46-395.82</f>
        <v>33714.639999999999</v>
      </c>
      <c r="G24" s="82"/>
      <c r="H24" s="82"/>
      <c r="I24" s="70">
        <f t="shared" si="2"/>
        <v>34110.46</v>
      </c>
      <c r="J24" s="81">
        <v>34110.46</v>
      </c>
      <c r="K24" s="82"/>
      <c r="L24" s="82"/>
      <c r="M24" s="70">
        <f t="shared" si="3"/>
        <v>34110.46</v>
      </c>
      <c r="N24" s="81">
        <v>34110.46</v>
      </c>
      <c r="O24" s="82"/>
      <c r="P24" s="82"/>
    </row>
    <row r="25" spans="1:18" ht="15.75" customHeight="1">
      <c r="A25" s="79" t="s">
        <v>198</v>
      </c>
      <c r="B25" s="2"/>
      <c r="C25" s="80">
        <v>852</v>
      </c>
      <c r="D25" s="80">
        <v>290</v>
      </c>
      <c r="E25" s="70">
        <f t="shared" si="0"/>
        <v>0</v>
      </c>
      <c r="F25" s="82"/>
      <c r="G25" s="82"/>
      <c r="H25" s="82"/>
      <c r="I25" s="70">
        <f t="shared" si="2"/>
        <v>0</v>
      </c>
      <c r="J25" s="82"/>
      <c r="K25" s="82"/>
      <c r="L25" s="82"/>
      <c r="M25" s="70">
        <f t="shared" si="3"/>
        <v>0</v>
      </c>
      <c r="N25" s="82"/>
      <c r="O25" s="82"/>
      <c r="P25" s="82"/>
    </row>
    <row r="26" spans="1:18" ht="18" customHeight="1">
      <c r="A26" s="79" t="s">
        <v>12</v>
      </c>
      <c r="B26" s="2"/>
      <c r="C26" s="80">
        <v>853</v>
      </c>
      <c r="D26" s="80">
        <v>290</v>
      </c>
      <c r="E26" s="70">
        <f t="shared" si="0"/>
        <v>543480.67000000004</v>
      </c>
      <c r="F26" s="82">
        <f>395.82+507703.18+35381.67</f>
        <v>543480.67000000004</v>
      </c>
      <c r="G26" s="82"/>
      <c r="H26" s="82"/>
      <c r="I26" s="70">
        <f t="shared" si="2"/>
        <v>0</v>
      </c>
      <c r="J26" s="82"/>
      <c r="K26" s="82"/>
      <c r="L26" s="82"/>
      <c r="M26" s="70">
        <f t="shared" si="3"/>
        <v>0</v>
      </c>
      <c r="N26" s="82"/>
      <c r="O26" s="82"/>
      <c r="P26" s="82"/>
    </row>
    <row r="27" spans="1:18" ht="27.75" customHeight="1">
      <c r="A27" s="76" t="s">
        <v>13</v>
      </c>
      <c r="B27" s="83">
        <v>250</v>
      </c>
      <c r="C27" s="84"/>
      <c r="D27" s="77"/>
      <c r="E27" s="70">
        <f t="shared" si="0"/>
        <v>0</v>
      </c>
      <c r="F27" s="78">
        <f>F28</f>
        <v>0</v>
      </c>
      <c r="G27" s="78">
        <f t="shared" ref="G27:P27" si="12">G28</f>
        <v>0</v>
      </c>
      <c r="H27" s="78">
        <f t="shared" si="12"/>
        <v>0</v>
      </c>
      <c r="I27" s="70">
        <f t="shared" si="2"/>
        <v>0</v>
      </c>
      <c r="J27" s="78">
        <f>J28</f>
        <v>0</v>
      </c>
      <c r="K27" s="78">
        <f t="shared" si="12"/>
        <v>0</v>
      </c>
      <c r="L27" s="78">
        <f t="shared" si="12"/>
        <v>0</v>
      </c>
      <c r="M27" s="70">
        <f t="shared" si="3"/>
        <v>0</v>
      </c>
      <c r="N27" s="78">
        <f>N28</f>
        <v>0</v>
      </c>
      <c r="O27" s="78">
        <f t="shared" si="12"/>
        <v>0</v>
      </c>
      <c r="P27" s="78">
        <f t="shared" si="12"/>
        <v>0</v>
      </c>
    </row>
    <row r="28" spans="1:18" ht="68.25" customHeight="1">
      <c r="A28" s="79" t="s">
        <v>197</v>
      </c>
      <c r="B28" s="2"/>
      <c r="C28" s="80">
        <v>831</v>
      </c>
      <c r="D28" s="80">
        <v>290</v>
      </c>
      <c r="E28" s="70">
        <f t="shared" si="0"/>
        <v>0</v>
      </c>
      <c r="F28" s="82"/>
      <c r="G28" s="82"/>
      <c r="H28" s="82"/>
      <c r="I28" s="70">
        <f t="shared" si="2"/>
        <v>0</v>
      </c>
      <c r="J28" s="82"/>
      <c r="K28" s="82"/>
      <c r="L28" s="82"/>
      <c r="M28" s="70">
        <f t="shared" si="3"/>
        <v>0</v>
      </c>
      <c r="N28" s="82"/>
      <c r="O28" s="82"/>
      <c r="P28" s="82"/>
    </row>
    <row r="29" spans="1:18" ht="35.25" customHeight="1">
      <c r="A29" s="76" t="s">
        <v>11</v>
      </c>
      <c r="B29" s="74">
        <v>260</v>
      </c>
      <c r="C29" s="77">
        <v>240</v>
      </c>
      <c r="D29" s="77"/>
      <c r="E29" s="70">
        <f t="shared" si="0"/>
        <v>1578580.52</v>
      </c>
      <c r="F29" s="78">
        <f t="shared" ref="F29:P29" si="13">F30+F31+F32+F33</f>
        <v>619710.99</v>
      </c>
      <c r="G29" s="78">
        <f t="shared" si="13"/>
        <v>0</v>
      </c>
      <c r="H29" s="78">
        <f t="shared" si="13"/>
        <v>958869.53</v>
      </c>
      <c r="I29" s="70">
        <f t="shared" si="2"/>
        <v>1024365</v>
      </c>
      <c r="J29" s="78">
        <f t="shared" si="13"/>
        <v>544365</v>
      </c>
      <c r="K29" s="78">
        <f t="shared" si="13"/>
        <v>0</v>
      </c>
      <c r="L29" s="78">
        <f t="shared" si="13"/>
        <v>480000</v>
      </c>
      <c r="M29" s="78">
        <f t="shared" si="13"/>
        <v>1064365</v>
      </c>
      <c r="N29" s="78">
        <f t="shared" si="13"/>
        <v>544365</v>
      </c>
      <c r="O29" s="78">
        <f t="shared" si="13"/>
        <v>0</v>
      </c>
      <c r="P29" s="78">
        <f t="shared" si="13"/>
        <v>520000</v>
      </c>
    </row>
    <row r="30" spans="1:18" ht="33.75" customHeight="1">
      <c r="A30" s="79" t="s">
        <v>194</v>
      </c>
      <c r="B30" s="74"/>
      <c r="C30" s="80">
        <v>241</v>
      </c>
      <c r="D30" s="77"/>
      <c r="E30" s="70">
        <f t="shared" si="0"/>
        <v>0</v>
      </c>
      <c r="F30" s="78"/>
      <c r="G30" s="78"/>
      <c r="H30" s="78"/>
      <c r="I30" s="70">
        <f t="shared" si="2"/>
        <v>0</v>
      </c>
      <c r="J30" s="78"/>
      <c r="K30" s="78"/>
      <c r="L30" s="78"/>
      <c r="M30" s="70">
        <f t="shared" si="3"/>
        <v>0</v>
      </c>
      <c r="N30" s="78"/>
      <c r="O30" s="78"/>
      <c r="P30" s="78"/>
    </row>
    <row r="31" spans="1:18" ht="48.75" customHeight="1">
      <c r="A31" s="79" t="s">
        <v>195</v>
      </c>
      <c r="B31" s="74"/>
      <c r="C31" s="80">
        <v>243</v>
      </c>
      <c r="D31" s="77"/>
      <c r="E31" s="70">
        <f t="shared" si="0"/>
        <v>0</v>
      </c>
      <c r="F31" s="78"/>
      <c r="G31" s="78"/>
      <c r="H31" s="78"/>
      <c r="I31" s="70">
        <f t="shared" si="2"/>
        <v>0</v>
      </c>
      <c r="J31" s="78"/>
      <c r="K31" s="78"/>
      <c r="L31" s="78"/>
      <c r="M31" s="70">
        <f t="shared" si="3"/>
        <v>0</v>
      </c>
      <c r="N31" s="78"/>
      <c r="O31" s="78"/>
      <c r="P31" s="78"/>
    </row>
    <row r="32" spans="1:18" ht="51.75" customHeight="1">
      <c r="A32" s="79" t="s">
        <v>196</v>
      </c>
      <c r="B32" s="2"/>
      <c r="C32" s="80">
        <v>244</v>
      </c>
      <c r="D32" s="80"/>
      <c r="E32" s="70">
        <f t="shared" si="0"/>
        <v>1578580.52</v>
      </c>
      <c r="F32" s="78">
        <v>619710.99</v>
      </c>
      <c r="G32" s="82"/>
      <c r="H32" s="78">
        <v>958869.53</v>
      </c>
      <c r="I32" s="70">
        <f t="shared" si="2"/>
        <v>1024365</v>
      </c>
      <c r="J32" s="82">
        <f>544365</f>
        <v>544365</v>
      </c>
      <c r="K32" s="82"/>
      <c r="L32" s="82">
        <v>480000</v>
      </c>
      <c r="M32" s="70">
        <f t="shared" si="3"/>
        <v>1064365</v>
      </c>
      <c r="N32" s="82">
        <f>544365</f>
        <v>544365</v>
      </c>
      <c r="O32" s="82"/>
      <c r="P32" s="82">
        <v>520000</v>
      </c>
    </row>
    <row r="33" spans="1:16" ht="69.75" customHeight="1">
      <c r="A33" s="79" t="s">
        <v>193</v>
      </c>
      <c r="B33" s="2"/>
      <c r="C33" s="80">
        <v>245</v>
      </c>
      <c r="D33" s="80"/>
      <c r="E33" s="70">
        <f t="shared" si="0"/>
        <v>0</v>
      </c>
      <c r="F33" s="85"/>
      <c r="G33" s="82"/>
      <c r="H33" s="82"/>
      <c r="I33" s="70">
        <f t="shared" si="2"/>
        <v>0</v>
      </c>
      <c r="J33" s="82"/>
      <c r="K33" s="82"/>
      <c r="L33" s="82"/>
      <c r="M33" s="70">
        <f t="shared" si="3"/>
        <v>0</v>
      </c>
      <c r="N33" s="82"/>
      <c r="O33" s="82"/>
      <c r="P33" s="82"/>
    </row>
    <row r="34" spans="1:16" ht="23.25" customHeight="1">
      <c r="A34" s="86" t="s">
        <v>21</v>
      </c>
      <c r="B34" s="74">
        <v>500</v>
      </c>
      <c r="C34" s="86"/>
      <c r="D34" s="86"/>
      <c r="E34" s="70">
        <f t="shared" si="0"/>
        <v>3720597.71</v>
      </c>
      <c r="F34" s="78">
        <v>2263826.4700000002</v>
      </c>
      <c r="G34" s="70"/>
      <c r="H34" s="50">
        <v>1456771.24</v>
      </c>
      <c r="I34" s="70">
        <f t="shared" si="2"/>
        <v>0</v>
      </c>
      <c r="J34" s="87"/>
      <c r="K34" s="87"/>
      <c r="L34" s="87"/>
      <c r="M34" s="70">
        <f t="shared" si="3"/>
        <v>0</v>
      </c>
      <c r="N34" s="87"/>
      <c r="O34" s="87"/>
      <c r="P34" s="87"/>
    </row>
    <row r="35" spans="1:16" ht="23.25" customHeight="1">
      <c r="A35" s="86" t="s">
        <v>23</v>
      </c>
      <c r="B35" s="74">
        <v>600</v>
      </c>
      <c r="C35" s="88"/>
      <c r="D35" s="88"/>
      <c r="E35" s="70">
        <f t="shared" si="0"/>
        <v>0</v>
      </c>
      <c r="F35" s="89"/>
      <c r="G35" s="90"/>
      <c r="H35" s="50"/>
      <c r="I35" s="70">
        <f t="shared" si="2"/>
        <v>0</v>
      </c>
      <c r="J35" s="90"/>
      <c r="K35" s="90"/>
      <c r="L35" s="90"/>
      <c r="M35" s="70">
        <f t="shared" si="3"/>
        <v>0</v>
      </c>
      <c r="N35" s="90"/>
      <c r="O35" s="90"/>
      <c r="P35" s="90"/>
    </row>
  </sheetData>
  <mergeCells count="9">
    <mergeCell ref="B19:B22"/>
    <mergeCell ref="I4:L4"/>
    <mergeCell ref="M4:P4"/>
    <mergeCell ref="E4:H4"/>
    <mergeCell ref="A4:A5"/>
    <mergeCell ref="B4:B5"/>
    <mergeCell ref="C4:C5"/>
    <mergeCell ref="D4:D5"/>
    <mergeCell ref="B15:B18"/>
  </mergeCells>
  <pageMargins left="0.31496062992125984" right="0.31496062992125984" top="0.35433070866141736" bottom="0.35433070866141736" header="0" footer="0"/>
  <pageSetup paperSize="9" scale="55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"/>
  <sheetViews>
    <sheetView view="pageBreakPreview" zoomScale="60" workbookViewId="0">
      <selection activeCell="I15" sqref="I15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9.140625" customWidth="1"/>
    <col min="5" max="5" width="14.42578125" customWidth="1"/>
    <col min="6" max="6" width="15.5703125" customWidth="1"/>
    <col min="7" max="7" width="15.42578125" customWidth="1"/>
    <col min="8" max="8" width="13.42578125" customWidth="1"/>
    <col min="9" max="9" width="15.28515625" customWidth="1"/>
    <col min="10" max="10" width="17.42578125" customWidth="1"/>
    <col min="11" max="11" width="14.85546875" customWidth="1"/>
    <col min="12" max="12" width="17.42578125" customWidth="1"/>
  </cols>
  <sheetData>
    <row r="1" spans="1:12" ht="17.2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 t="s">
        <v>17</v>
      </c>
    </row>
    <row r="2" spans="1:12" ht="27.75" customHeight="1">
      <c r="A2" s="3" t="s">
        <v>202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2">
      <c r="A3" s="35" t="s">
        <v>221</v>
      </c>
      <c r="B3" s="35" t="s">
        <v>211</v>
      </c>
      <c r="C3" s="60"/>
      <c r="D3" s="60"/>
      <c r="E3" s="60"/>
      <c r="F3" s="60"/>
      <c r="G3" s="60"/>
      <c r="H3" s="3"/>
      <c r="I3" s="3"/>
      <c r="J3" s="3"/>
      <c r="K3" s="3"/>
    </row>
    <row r="5" spans="1:12" ht="27.75" customHeight="1">
      <c r="A5" s="125" t="s">
        <v>121</v>
      </c>
      <c r="B5" s="125" t="s">
        <v>10</v>
      </c>
      <c r="C5" s="125" t="s">
        <v>122</v>
      </c>
      <c r="D5" s="128" t="s">
        <v>123</v>
      </c>
      <c r="E5" s="129"/>
      <c r="F5" s="129"/>
      <c r="G5" s="129"/>
      <c r="H5" s="129"/>
      <c r="I5" s="129"/>
      <c r="J5" s="129"/>
      <c r="K5" s="129"/>
      <c r="L5" s="130"/>
    </row>
    <row r="6" spans="1:12" ht="30" customHeight="1">
      <c r="A6" s="126"/>
      <c r="B6" s="126"/>
      <c r="C6" s="126"/>
      <c r="D6" s="131" t="s">
        <v>124</v>
      </c>
      <c r="E6" s="131"/>
      <c r="F6" s="131"/>
      <c r="G6" s="128" t="s">
        <v>54</v>
      </c>
      <c r="H6" s="129"/>
      <c r="I6" s="129"/>
      <c r="J6" s="129"/>
      <c r="K6" s="129"/>
      <c r="L6" s="130"/>
    </row>
    <row r="7" spans="1:12" ht="110.25" customHeight="1">
      <c r="A7" s="126"/>
      <c r="B7" s="126"/>
      <c r="C7" s="126"/>
      <c r="D7" s="131"/>
      <c r="E7" s="131"/>
      <c r="F7" s="131"/>
      <c r="G7" s="131" t="s">
        <v>125</v>
      </c>
      <c r="H7" s="131"/>
      <c r="I7" s="131"/>
      <c r="J7" s="129" t="s">
        <v>126</v>
      </c>
      <c r="K7" s="129"/>
      <c r="L7" s="130"/>
    </row>
    <row r="8" spans="1:12" ht="60">
      <c r="A8" s="127"/>
      <c r="B8" s="127"/>
      <c r="C8" s="127"/>
      <c r="D8" s="40" t="s">
        <v>137</v>
      </c>
      <c r="E8" s="40" t="s">
        <v>138</v>
      </c>
      <c r="F8" s="40" t="s">
        <v>139</v>
      </c>
      <c r="G8" s="40" t="s">
        <v>137</v>
      </c>
      <c r="H8" s="40" t="s">
        <v>138</v>
      </c>
      <c r="I8" s="40" t="s">
        <v>139</v>
      </c>
      <c r="J8" s="40" t="s">
        <v>137</v>
      </c>
      <c r="K8" s="40" t="s">
        <v>138</v>
      </c>
      <c r="L8" s="40" t="s">
        <v>139</v>
      </c>
    </row>
    <row r="9" spans="1:12">
      <c r="A9" s="36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36">
        <v>9</v>
      </c>
      <c r="J9" s="36">
        <v>10</v>
      </c>
      <c r="K9" s="36">
        <v>11</v>
      </c>
      <c r="L9" s="36">
        <v>12</v>
      </c>
    </row>
    <row r="10" spans="1:12" ht="51.75" customHeight="1">
      <c r="A10" s="2" t="s">
        <v>127</v>
      </c>
      <c r="B10" s="38" t="s">
        <v>128</v>
      </c>
      <c r="C10" s="37" t="s">
        <v>118</v>
      </c>
      <c r="D10" s="41">
        <f t="shared" ref="D10:F10" si="0">D11+D12</f>
        <v>1578580.52</v>
      </c>
      <c r="E10" s="41">
        <f t="shared" si="0"/>
        <v>1024365</v>
      </c>
      <c r="F10" s="41">
        <f t="shared" si="0"/>
        <v>1064365</v>
      </c>
      <c r="G10" s="41">
        <f>G11+G12</f>
        <v>1578580.52</v>
      </c>
      <c r="H10" s="41">
        <f t="shared" ref="H10:L10" si="1">H11+H12</f>
        <v>1024365</v>
      </c>
      <c r="I10" s="41">
        <f t="shared" si="1"/>
        <v>1064365</v>
      </c>
      <c r="J10" s="41">
        <f t="shared" si="1"/>
        <v>0</v>
      </c>
      <c r="K10" s="41">
        <f t="shared" si="1"/>
        <v>0</v>
      </c>
      <c r="L10" s="41">
        <f t="shared" si="1"/>
        <v>0</v>
      </c>
    </row>
    <row r="11" spans="1:12" ht="83.25" customHeight="1">
      <c r="A11" s="2" t="s">
        <v>129</v>
      </c>
      <c r="B11" s="39">
        <v>1001</v>
      </c>
      <c r="C11" s="37" t="s">
        <v>118</v>
      </c>
      <c r="D11" s="41">
        <f>G11+J11</f>
        <v>75345.990000000005</v>
      </c>
      <c r="E11" s="41">
        <f>H11+K11</f>
        <v>0</v>
      </c>
      <c r="F11" s="41">
        <f t="shared" ref="F11" si="2">I11+L11</f>
        <v>0</v>
      </c>
      <c r="G11" s="41">
        <v>75345.990000000005</v>
      </c>
      <c r="H11" s="41">
        <v>0</v>
      </c>
      <c r="I11" s="41">
        <v>0</v>
      </c>
      <c r="J11" s="41"/>
      <c r="K11" s="41"/>
      <c r="L11" s="41"/>
    </row>
    <row r="12" spans="1:12" ht="74.25" customHeight="1">
      <c r="A12" s="2" t="s">
        <v>130</v>
      </c>
      <c r="B12" s="39">
        <v>2001</v>
      </c>
      <c r="C12" s="37"/>
      <c r="D12" s="41">
        <f>G12+J12</f>
        <v>1503234.53</v>
      </c>
      <c r="E12" s="41">
        <f>H12+K12</f>
        <v>1024365</v>
      </c>
      <c r="F12" s="41">
        <f t="shared" ref="F12" si="3">I12+L12</f>
        <v>1064365</v>
      </c>
      <c r="G12" s="41">
        <f>'Таблица 2'!E29-'Таблица 2.1.'!G11</f>
        <v>1503234.53</v>
      </c>
      <c r="H12" s="41">
        <f>'Таблица 2'!I32</f>
        <v>1024365</v>
      </c>
      <c r="I12" s="41">
        <f>'Таблица 2'!M32</f>
        <v>1064365</v>
      </c>
      <c r="J12" s="41">
        <v>0</v>
      </c>
      <c r="K12" s="41">
        <v>0</v>
      </c>
      <c r="L12" s="41">
        <v>0</v>
      </c>
    </row>
  </sheetData>
  <mergeCells count="8">
    <mergeCell ref="A5:A8"/>
    <mergeCell ref="B5:B8"/>
    <mergeCell ref="C5:C8"/>
    <mergeCell ref="D5:L5"/>
    <mergeCell ref="D6:F7"/>
    <mergeCell ref="G6:L6"/>
    <mergeCell ref="G7:I7"/>
    <mergeCell ref="J7:L7"/>
  </mergeCells>
  <pageMargins left="0.31496062992125984" right="0.31496062992125984" top="0.35433070866141736" bottom="0.35433070866141736" header="0" footer="0"/>
  <pageSetup paperSize="9" scale="73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view="pageBreakPreview" zoomScale="60" workbookViewId="0">
      <selection activeCell="A3" sqref="A3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4"/>
      <c r="B1" s="4"/>
      <c r="C1" s="5" t="s">
        <v>18</v>
      </c>
    </row>
    <row r="2" spans="1:3" ht="28.5" customHeight="1">
      <c r="A2" s="4" t="s">
        <v>163</v>
      </c>
      <c r="B2" s="4"/>
      <c r="C2" s="4"/>
    </row>
    <row r="3" spans="1:3" ht="19.5" customHeight="1">
      <c r="A3" s="61" t="s">
        <v>212</v>
      </c>
      <c r="B3" s="4" t="s">
        <v>203</v>
      </c>
      <c r="C3" s="4"/>
    </row>
    <row r="4" spans="1:3" ht="15.75">
      <c r="A4" s="62" t="s">
        <v>19</v>
      </c>
      <c r="B4" s="4"/>
      <c r="C4" s="4"/>
    </row>
    <row r="5" spans="1:3" ht="15.75">
      <c r="A5" s="4"/>
      <c r="B5" s="4"/>
      <c r="C5" s="4"/>
    </row>
    <row r="6" spans="1:3" ht="69" customHeight="1">
      <c r="A6" s="6" t="s">
        <v>0</v>
      </c>
      <c r="B6" s="6" t="s">
        <v>10</v>
      </c>
      <c r="C6" s="6" t="s">
        <v>20</v>
      </c>
    </row>
    <row r="7" spans="1:3" ht="15.75">
      <c r="A7" s="7">
        <v>1</v>
      </c>
      <c r="B7" s="7">
        <v>2</v>
      </c>
      <c r="C7" s="7">
        <v>3</v>
      </c>
    </row>
    <row r="8" spans="1:3" ht="26.25" customHeight="1">
      <c r="A8" s="8" t="s">
        <v>21</v>
      </c>
      <c r="B8" s="9" t="s">
        <v>22</v>
      </c>
      <c r="C8" s="16">
        <v>0</v>
      </c>
    </row>
    <row r="9" spans="1:3" ht="20.25" customHeight="1">
      <c r="A9" s="8" t="s">
        <v>23</v>
      </c>
      <c r="B9" s="9" t="s">
        <v>24</v>
      </c>
      <c r="C9" s="16">
        <v>0</v>
      </c>
    </row>
    <row r="10" spans="1:3" ht="21.75" customHeight="1">
      <c r="A10" s="8" t="s">
        <v>25</v>
      </c>
      <c r="B10" s="9" t="s">
        <v>26</v>
      </c>
      <c r="C10" s="16">
        <v>0</v>
      </c>
    </row>
    <row r="11" spans="1:3" ht="21.75" customHeight="1">
      <c r="A11" s="8" t="s">
        <v>27</v>
      </c>
      <c r="B11" s="9" t="s">
        <v>28</v>
      </c>
      <c r="C11" s="16">
        <v>0</v>
      </c>
    </row>
    <row r="12" spans="1:3" ht="18.75">
      <c r="C12" s="10"/>
    </row>
  </sheetData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"/>
  <sheetViews>
    <sheetView view="pageBreakPreview" zoomScale="60" workbookViewId="0">
      <selection activeCell="C10" sqref="C10"/>
    </sheetView>
  </sheetViews>
  <sheetFormatPr defaultRowHeight="15"/>
  <cols>
    <col min="1" max="1" width="86.140625" customWidth="1"/>
    <col min="2" max="2" width="37.42578125" customWidth="1"/>
    <col min="3" max="3" width="36.140625" customWidth="1"/>
  </cols>
  <sheetData>
    <row r="1" spans="1:3" ht="15.75">
      <c r="A1" s="11"/>
      <c r="B1" s="11"/>
      <c r="C1" s="12" t="s">
        <v>29</v>
      </c>
    </row>
    <row r="2" spans="1:3" ht="15.75">
      <c r="A2" s="4" t="s">
        <v>164</v>
      </c>
      <c r="B2" s="11"/>
      <c r="C2" s="11"/>
    </row>
    <row r="3" spans="1:3" ht="15.75">
      <c r="A3" s="11"/>
      <c r="B3" s="11"/>
      <c r="C3" s="11"/>
    </row>
    <row r="4" spans="1:3" ht="15.75">
      <c r="A4" s="13" t="s">
        <v>0</v>
      </c>
      <c r="B4" s="13" t="s">
        <v>10</v>
      </c>
      <c r="C4" s="13" t="s">
        <v>30</v>
      </c>
    </row>
    <row r="5" spans="1:3" ht="15.75">
      <c r="A5" s="13">
        <v>1</v>
      </c>
      <c r="B5" s="13">
        <v>2</v>
      </c>
      <c r="C5" s="13">
        <v>3</v>
      </c>
    </row>
    <row r="6" spans="1:3" ht="27" customHeight="1">
      <c r="A6" s="63" t="s">
        <v>31</v>
      </c>
      <c r="B6" s="64" t="s">
        <v>22</v>
      </c>
      <c r="C6" s="65">
        <v>0</v>
      </c>
    </row>
    <row r="7" spans="1:3" ht="95.25" customHeight="1">
      <c r="A7" s="14" t="s">
        <v>32</v>
      </c>
      <c r="B7" s="9" t="s">
        <v>24</v>
      </c>
      <c r="C7" s="15">
        <v>0</v>
      </c>
    </row>
    <row r="8" spans="1:3" ht="48.75" customHeight="1">
      <c r="A8" s="14" t="s">
        <v>33</v>
      </c>
      <c r="B8" s="9" t="s">
        <v>26</v>
      </c>
      <c r="C8" s="65">
        <v>0</v>
      </c>
    </row>
    <row r="9" spans="1:3" ht="58.5" customHeight="1">
      <c r="A9" s="11"/>
      <c r="B9" s="11"/>
      <c r="C9" s="11"/>
    </row>
    <row r="10" spans="1:3" ht="45.75">
      <c r="A10" s="51" t="s">
        <v>148</v>
      </c>
      <c r="B10" s="52"/>
      <c r="C10" s="53" t="s">
        <v>214</v>
      </c>
    </row>
    <row r="11" spans="1:3" ht="15.75">
      <c r="A11" s="54"/>
      <c r="B11" s="17"/>
      <c r="C11" s="55"/>
    </row>
    <row r="12" spans="1:3" ht="28.5" customHeight="1">
      <c r="A12" s="56"/>
      <c r="B12" s="17"/>
      <c r="C12" s="55"/>
    </row>
    <row r="13" spans="1:3" ht="15.75">
      <c r="A13" s="57" t="s">
        <v>145</v>
      </c>
      <c r="B13" s="58"/>
      <c r="C13" s="55" t="s">
        <v>146</v>
      </c>
    </row>
    <row r="14" spans="1:3" ht="15.75">
      <c r="A14" s="56"/>
      <c r="B14" s="17"/>
      <c r="C14" s="55"/>
    </row>
    <row r="15" spans="1:3" ht="15.75">
      <c r="A15" s="56"/>
      <c r="B15" s="17"/>
      <c r="C15" s="55"/>
    </row>
    <row r="16" spans="1:3" ht="15.75">
      <c r="A16" s="57" t="s">
        <v>213</v>
      </c>
      <c r="B16" s="58"/>
      <c r="C16" s="55" t="s">
        <v>147</v>
      </c>
    </row>
    <row r="17" spans="1:3" ht="15.75">
      <c r="A17" s="19"/>
      <c r="B17" s="17"/>
      <c r="C17" s="18"/>
    </row>
    <row r="18" spans="1:3" ht="15.75">
      <c r="A18" s="19"/>
      <c r="B18" s="17"/>
      <c r="C18" s="18"/>
    </row>
    <row r="19" spans="1:3" ht="15.75">
      <c r="A19" s="19"/>
      <c r="B19" s="17"/>
      <c r="C19" s="18"/>
    </row>
    <row r="20" spans="1:3" ht="15.75">
      <c r="A20" s="19"/>
      <c r="B20" s="17"/>
      <c r="C20" s="18"/>
    </row>
    <row r="21" spans="1:3" ht="15.75">
      <c r="A21" s="19"/>
      <c r="B21" s="17"/>
      <c r="C21" s="18"/>
    </row>
  </sheetData>
  <pageMargins left="0.70866141732283472" right="0.70866141732283472" top="0.74803149606299213" bottom="0.74803149606299213" header="0.31496062992125984" footer="0.31496062992125984"/>
  <pageSetup paperSize="9" scale="8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'план титул'!Область_печати</vt:lpstr>
      <vt:lpstr>'Таблица 2'!Область_печати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cp:lastPrinted>2018-07-12T12:19:49Z</cp:lastPrinted>
  <dcterms:created xsi:type="dcterms:W3CDTF">2016-05-25T03:20:39Z</dcterms:created>
  <dcterms:modified xsi:type="dcterms:W3CDTF">2019-01-23T06:43:02Z</dcterms:modified>
  <dc:description>exif_MSED_28348340e710f0c7f82b068bf242d029d5f21e489d4dcc06419e99572c2ec1c1</dc:description>
</cp:coreProperties>
</file>