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autoCompressPictures="0"/>
  <bookViews>
    <workbookView xWindow="7200" yWindow="630" windowWidth="18195" windowHeight="10815"/>
  </bookViews>
  <sheets>
    <sheet name="Паспорт" sheetId="4" r:id="rId1"/>
    <sheet name="Приложение 1" sheetId="1" r:id="rId2"/>
    <sheet name="Приложение 2" sheetId="7" r:id="rId3"/>
    <sheet name="Приложение 3" sheetId="3" r:id="rId4"/>
    <sheet name="Приложение 4" sheetId="2" r:id="rId5"/>
    <sheet name="Приложение 5" sheetId="8" r:id="rId6"/>
  </sheets>
  <definedNames>
    <definedName name="OLE_LINK1" localSheetId="1">'Приложение 1'!$A$7</definedName>
    <definedName name="_xlnm.Print_Titles" localSheetId="1">'Приложение 1'!$7:$9</definedName>
    <definedName name="_xlnm.Print_Titles" localSheetId="2">'Приложение 2'!$6:$8</definedName>
    <definedName name="_xlnm.Print_Titles" localSheetId="3">'Приложение 3'!$6:$7</definedName>
    <definedName name="_xlnm.Print_Area" localSheetId="1">'Приложение 1'!$A$1:$M$42</definedName>
    <definedName name="_xlnm.Print_Area" localSheetId="4">'Приложение 4'!$A$1:$F$19</definedName>
  </definedNames>
  <calcPr calcId="125725"/>
</workbook>
</file>

<file path=xl/calcChain.xml><?xml version="1.0" encoding="utf-8"?>
<calcChain xmlns="http://schemas.openxmlformats.org/spreadsheetml/2006/main">
  <c r="K19" i="1"/>
  <c r="J19"/>
  <c r="I19"/>
  <c r="H19"/>
  <c r="G19"/>
  <c r="K18"/>
  <c r="J18"/>
  <c r="I18"/>
  <c r="H18"/>
  <c r="G18"/>
  <c r="G37"/>
  <c r="C15" i="4"/>
  <c r="K17" i="1"/>
  <c r="J17"/>
  <c r="J36"/>
  <c r="F14" i="4"/>
  <c r="I17" i="1"/>
  <c r="H17"/>
  <c r="H36"/>
  <c r="D14" i="4"/>
  <c r="G17" i="1"/>
  <c r="G36" s="1"/>
  <c r="C14" i="4" s="1"/>
  <c r="G16" i="1"/>
  <c r="G35"/>
  <c r="K15"/>
  <c r="J15"/>
  <c r="J34"/>
  <c r="F12" i="4"/>
  <c r="I15" i="1"/>
  <c r="H15"/>
  <c r="H34"/>
  <c r="G15"/>
  <c r="G34" s="1"/>
  <c r="E13" i="2"/>
  <c r="N22" i="8"/>
  <c r="N23" s="1"/>
  <c r="N34"/>
  <c r="N35" s="1"/>
  <c r="K22"/>
  <c r="K34" s="1"/>
  <c r="H22"/>
  <c r="H34" s="1"/>
  <c r="E22"/>
  <c r="E34" s="1"/>
  <c r="B22"/>
  <c r="B34" s="1"/>
  <c r="O10"/>
  <c r="O22" s="1"/>
  <c r="L10"/>
  <c r="L22" s="1"/>
  <c r="I10"/>
  <c r="I22" s="1"/>
  <c r="F10"/>
  <c r="F22" s="1"/>
  <c r="F34" s="1"/>
  <c r="F46" s="1"/>
  <c r="F58" s="1"/>
  <c r="C10"/>
  <c r="D10" s="1"/>
  <c r="K23"/>
  <c r="H23"/>
  <c r="E23"/>
  <c r="G38" i="1"/>
  <c r="C16" i="4"/>
  <c r="H37" i="1"/>
  <c r="D15" i="4"/>
  <c r="E15" i="2"/>
  <c r="E12"/>
  <c r="E11"/>
  <c r="E10"/>
  <c r="E9"/>
  <c r="E8" s="1"/>
  <c r="N11" i="8"/>
  <c r="K11"/>
  <c r="H11"/>
  <c r="E11"/>
  <c r="B11"/>
  <c r="Q10"/>
  <c r="Q11" s="1"/>
  <c r="K34" i="1"/>
  <c r="G12" i="4" s="1"/>
  <c r="K38" i="1"/>
  <c r="G16" i="4" s="1"/>
  <c r="J38" i="1"/>
  <c r="F16" i="4" s="1"/>
  <c r="I38" i="1"/>
  <c r="E16" i="4" s="1"/>
  <c r="K37" i="1"/>
  <c r="G15" i="4" s="1"/>
  <c r="J37" i="1"/>
  <c r="F15" i="4" s="1"/>
  <c r="I37" i="1"/>
  <c r="E15" i="4" s="1"/>
  <c r="I36" i="1"/>
  <c r="E14" i="4" s="1"/>
  <c r="I34" i="1"/>
  <c r="E12" i="4" s="1"/>
  <c r="F32" i="1"/>
  <c r="F31"/>
  <c r="F30"/>
  <c r="F28"/>
  <c r="G27"/>
  <c r="F26"/>
  <c r="F25"/>
  <c r="F24"/>
  <c r="F21" s="1"/>
  <c r="F23"/>
  <c r="F22"/>
  <c r="K21"/>
  <c r="J21"/>
  <c r="I21"/>
  <c r="H21"/>
  <c r="G21"/>
  <c r="F18"/>
  <c r="F37"/>
  <c r="F19"/>
  <c r="F38"/>
  <c r="H38"/>
  <c r="D16" i="4"/>
  <c r="K36" i="1"/>
  <c r="G14" i="4" s="1"/>
  <c r="F17" i="1"/>
  <c r="F36" s="1"/>
  <c r="F15"/>
  <c r="Q22" i="8"/>
  <c r="Q23" s="1"/>
  <c r="G10"/>
  <c r="G11" s="1"/>
  <c r="C13" i="4"/>
  <c r="D12"/>
  <c r="N46" i="8"/>
  <c r="N47" s="1"/>
  <c r="B23"/>
  <c r="N58"/>
  <c r="N59"/>
  <c r="G14" i="1" l="1"/>
  <c r="I34" i="8"/>
  <c r="I46" s="1"/>
  <c r="I58" s="1"/>
  <c r="J22"/>
  <c r="J23" s="1"/>
  <c r="G34"/>
  <c r="G35" s="1"/>
  <c r="E46"/>
  <c r="E35"/>
  <c r="Q34"/>
  <c r="Q35" s="1"/>
  <c r="B46"/>
  <c r="B35"/>
  <c r="B14" i="4"/>
  <c r="D11" i="8"/>
  <c r="P22"/>
  <c r="P23" s="1"/>
  <c r="O34"/>
  <c r="K46"/>
  <c r="K35"/>
  <c r="G33" i="1"/>
  <c r="C12" i="4"/>
  <c r="F34" i="1"/>
  <c r="M22" i="8"/>
  <c r="M23" s="1"/>
  <c r="L34"/>
  <c r="L46" s="1"/>
  <c r="L58" s="1"/>
  <c r="H46"/>
  <c r="H35"/>
  <c r="B16" i="4"/>
  <c r="J10" i="8"/>
  <c r="J11" s="1"/>
  <c r="P10"/>
  <c r="P11" s="1"/>
  <c r="G22"/>
  <c r="G23" s="1"/>
  <c r="M10"/>
  <c r="M11" s="1"/>
  <c r="C22"/>
  <c r="B15" i="4"/>
  <c r="D22" i="8" l="1"/>
  <c r="C34"/>
  <c r="J34"/>
  <c r="J35" s="1"/>
  <c r="M34"/>
  <c r="M35" s="1"/>
  <c r="P34"/>
  <c r="P35" s="1"/>
  <c r="O46"/>
  <c r="H47"/>
  <c r="H58"/>
  <c r="J46"/>
  <c r="J47" s="1"/>
  <c r="C11" i="4"/>
  <c r="B12"/>
  <c r="K47" i="8"/>
  <c r="K58"/>
  <c r="M46"/>
  <c r="M47" s="1"/>
  <c r="Q46"/>
  <c r="Q47" s="1"/>
  <c r="B58"/>
  <c r="B47"/>
  <c r="E58"/>
  <c r="G46"/>
  <c r="G47" s="1"/>
  <c r="E47"/>
  <c r="R10"/>
  <c r="R11" s="1"/>
  <c r="R22" l="1"/>
  <c r="R23" s="1"/>
  <c r="H29" i="1" s="1"/>
  <c r="D23" i="8"/>
  <c r="C46"/>
  <c r="D34"/>
  <c r="E59"/>
  <c r="G58"/>
  <c r="G59" s="1"/>
  <c r="K59"/>
  <c r="M58"/>
  <c r="M59" s="1"/>
  <c r="O58"/>
  <c r="P58" s="1"/>
  <c r="P59" s="1"/>
  <c r="P46"/>
  <c r="P47" s="1"/>
  <c r="B59"/>
  <c r="Q58"/>
  <c r="Q59" s="1"/>
  <c r="H59"/>
  <c r="J58"/>
  <c r="J59" s="1"/>
  <c r="E16" i="2" l="1"/>
  <c r="H27" i="1"/>
  <c r="H16"/>
  <c r="C58" i="8"/>
  <c r="D58" s="1"/>
  <c r="D46"/>
  <c r="D35"/>
  <c r="R34"/>
  <c r="R35" s="1"/>
  <c r="I29" i="1" s="1"/>
  <c r="D59" i="8" l="1"/>
  <c r="R58"/>
  <c r="R59" s="1"/>
  <c r="K29" i="1" s="1"/>
  <c r="R46" i="8"/>
  <c r="R47" s="1"/>
  <c r="J29" i="1" s="1"/>
  <c r="D47" i="8"/>
  <c r="I16" i="1"/>
  <c r="I27"/>
  <c r="E17" i="2"/>
  <c r="H35" i="1"/>
  <c r="H14"/>
  <c r="E18" i="2" l="1"/>
  <c r="J16" i="1"/>
  <c r="J27"/>
  <c r="D13" i="4"/>
  <c r="H33" i="1"/>
  <c r="E14" i="2"/>
  <c r="F29" i="1"/>
  <c r="F27" s="1"/>
  <c r="I14"/>
  <c r="I35"/>
  <c r="K16"/>
  <c r="K27"/>
  <c r="E19" i="2"/>
  <c r="K14" i="1" l="1"/>
  <c r="K35"/>
  <c r="J14"/>
  <c r="J35"/>
  <c r="D11" i="4"/>
  <c r="I33" i="1"/>
  <c r="E13" i="4"/>
  <c r="E11" s="1"/>
  <c r="F16" i="1"/>
  <c r="J33" l="1"/>
  <c r="F13" i="4"/>
  <c r="F11" s="1"/>
  <c r="F35" i="1"/>
  <c r="F14"/>
  <c r="B13" i="4"/>
  <c r="B11" s="1"/>
  <c r="K33" i="1"/>
  <c r="G13" i="4"/>
  <c r="G11" s="1"/>
  <c r="F33" i="1" l="1"/>
</calcChain>
</file>

<file path=xl/sharedStrings.xml><?xml version="1.0" encoding="utf-8"?>
<sst xmlns="http://schemas.openxmlformats.org/spreadsheetml/2006/main" count="462" uniqueCount="217">
  <si>
    <t>№ п/п</t>
  </si>
  <si>
    <t>Ответственный за выполнение мероприятий программы</t>
  </si>
  <si>
    <t>Результаты выполнения мероприятий программы</t>
  </si>
  <si>
    <t xml:space="preserve">Итого: </t>
  </si>
  <si>
    <t>Средства бюджета Московской области</t>
  </si>
  <si>
    <t>1.1.</t>
  </si>
  <si>
    <t>2.1.</t>
  </si>
  <si>
    <t>3.</t>
  </si>
  <si>
    <t>Итого:</t>
  </si>
  <si>
    <t>Итого по программе</t>
  </si>
  <si>
    <t>Объем финансирования по годам (тыс. руб.)</t>
  </si>
  <si>
    <t>Источники финансирования</t>
  </si>
  <si>
    <t>Мероприятия по реализации программы</t>
  </si>
  <si>
    <t>Сроки исполнения мероприятий</t>
  </si>
  <si>
    <t>Перечень мероприятий муниципальной программы</t>
  </si>
  <si>
    <t>Всего                                      (тыс. руб.)</t>
  </si>
  <si>
    <t>Объем финансирования мероприятия в текущем финансовом году (тыс.руб.)</t>
  </si>
  <si>
    <t>1.</t>
  </si>
  <si>
    <t>Средства федерального бюджета</t>
  </si>
  <si>
    <t>Средства бюджетов поселений Пушкинского муниципального района</t>
  </si>
  <si>
    <t>Внебюджетные источники</t>
  </si>
  <si>
    <t>2.</t>
  </si>
  <si>
    <t>4.</t>
  </si>
  <si>
    <t xml:space="preserve">Паспорт муниципальной программы </t>
  </si>
  <si>
    <t>Координатор муниципальной программы</t>
  </si>
  <si>
    <t>Заместитель Главы  администрации, курирующий работу Управления развития отраслей социальной сферы администрации Пушкинского муниципального района</t>
  </si>
  <si>
    <t>Муниципальный заказчик муниципальной программы</t>
  </si>
  <si>
    <t>Управление  развития отраслей социальной сферы администрации Пушкинского муниципального района</t>
  </si>
  <si>
    <t>Цели муниципальной программы</t>
  </si>
  <si>
    <t>Расходы (тыс. рублей)</t>
  </si>
  <si>
    <t>в том числе по годам:</t>
  </si>
  <si>
    <t>Всего</t>
  </si>
  <si>
    <t>2019 год</t>
  </si>
  <si>
    <t>2020 год</t>
  </si>
  <si>
    <t>Всего, в том числе по годам:</t>
  </si>
  <si>
    <t>Планируемые результаты  реализации муниципальной программы</t>
  </si>
  <si>
    <t>N п/п</t>
  </si>
  <si>
    <t>Планируемые результаты реализации муниципальной программы</t>
  </si>
  <si>
    <t>Тип Показателя</t>
  </si>
  <si>
    <t>Единица измерения</t>
  </si>
  <si>
    <t>Планируемое значение показателя по годам реализации</t>
  </si>
  <si>
    <t>%</t>
  </si>
  <si>
    <t>единиц</t>
  </si>
  <si>
    <t xml:space="preserve">Предоставление обоснования финансовых ресурсов, необходимых для реализации мероприятий программы </t>
  </si>
  <si>
    <t>Наименование мероприятия программы</t>
  </si>
  <si>
    <t>Источник финансирования</t>
  </si>
  <si>
    <t>Расчет необходимых финансовых ресурсов на реализацию мероприятия</t>
  </si>
  <si>
    <t xml:space="preserve">Общий объем финансовых ресурсов, необходимых для реализации мероприятия, в том числе по годам (тыс.руб.) </t>
  </si>
  <si>
    <t>Эксплуатационные расходы, возникающие в результате реализации мероприятия</t>
  </si>
  <si>
    <t>Всего:</t>
  </si>
  <si>
    <t xml:space="preserve">2019  – </t>
  </si>
  <si>
    <t xml:space="preserve">2020  – </t>
  </si>
  <si>
    <t>Средства бюджета Пушкинского муниципального района</t>
  </si>
  <si>
    <t>2.2.</t>
  </si>
  <si>
    <t>*</t>
  </si>
  <si>
    <t>Наименование показателя</t>
  </si>
  <si>
    <t xml:space="preserve">Методика расчета показателя и единица измерения </t>
  </si>
  <si>
    <t>Периодичность предоставления</t>
  </si>
  <si>
    <t>Значение показателя рассчитывается по формуле:</t>
  </si>
  <si>
    <t xml:space="preserve">Ежеквартально </t>
  </si>
  <si>
    <t>1 раз в год</t>
  </si>
  <si>
    <t>По итогам мониторинга</t>
  </si>
  <si>
    <t>Ежеквартально</t>
  </si>
  <si>
    <t>Исходные материалы</t>
  </si>
  <si>
    <t>Базовое значение показателя (на начало реализации программы)</t>
  </si>
  <si>
    <t>№ основного мероприятия в перечне мероприятий программы</t>
  </si>
  <si>
    <t xml:space="preserve">                                                                                                                                  </t>
  </si>
  <si>
    <t>Источники финансирования муниципальной программы</t>
  </si>
  <si>
    <t xml:space="preserve">Примечание: </t>
  </si>
  <si>
    <t>*- мероприятия, не требующие финансирования</t>
  </si>
  <si>
    <t>1.1</t>
  </si>
  <si>
    <t>2.1</t>
  </si>
  <si>
    <t>2.2</t>
  </si>
  <si>
    <t>единица</t>
  </si>
  <si>
    <r>
      <t>Основное мероприятие 1.</t>
    </r>
    <r>
      <rPr>
        <sz val="9.5"/>
        <color indexed="8"/>
        <rFont val="Times New Roman"/>
        <family val="1"/>
      </rPr>
      <t xml:space="preserve"> Развитие первичной медицинской помощи в Пушкинском муниципальном районе</t>
    </r>
  </si>
  <si>
    <t>Мероприятие 1. Диспансеризация и медосмотр</t>
  </si>
  <si>
    <t>1.2.</t>
  </si>
  <si>
    <t>1.3.</t>
  </si>
  <si>
    <t>Мероприятие 2. Размещение в средствах массовой информации сведений по безопасности дорожного движения</t>
  </si>
  <si>
    <t>Мероприятие 3. Ввод в эксплуатацию фельдшерско-акушерских пунктов</t>
  </si>
  <si>
    <t>Министерство здравоохранения Московской области</t>
  </si>
  <si>
    <t>Снижение смертности от дорожно-транспортных происшествий</t>
  </si>
  <si>
    <t>Открытие фельдшерско-акушерских пунктов в с. Барково</t>
  </si>
  <si>
    <t>Министерство здравоохранения Московской области, МКУ "УКС"</t>
  </si>
  <si>
    <t>2.3.</t>
  </si>
  <si>
    <r>
      <t xml:space="preserve">Основное мероприятие 2. </t>
    </r>
    <r>
      <rPr>
        <sz val="9.5"/>
        <color indexed="8"/>
        <rFont val="Times New Roman"/>
        <family val="1"/>
        <charset val="204"/>
      </rPr>
      <t xml:space="preserve">Социальная поддержка медицинских работников, повышение престижа профессии врача и среднего медицинского работника, обеспечение организации медицинской помощи населению
</t>
    </r>
  </si>
  <si>
    <t>Комитет по управлению имуществом</t>
  </si>
  <si>
    <t>Отдел по созданию условий для оказания медицинской помощи населению Управления развития отраслей социальной сферы</t>
  </si>
  <si>
    <t xml:space="preserve">100 % выполнение мероприятия
по мере поступления заявок
</t>
  </si>
  <si>
    <t xml:space="preserve">Создание условий для оказания медицинской помощи  населению Пушкинского муниципального района </t>
  </si>
  <si>
    <t>100 % выполнение мероприятия</t>
  </si>
  <si>
    <t>Макропоказатель. Организация медицинской помощи населению Пушкинского муниципального района</t>
  </si>
  <si>
    <t>Основное мероприятие 1.  Развитие первичной медицинской помощи в Пушкинском муниципальном районе</t>
  </si>
  <si>
    <t>Доведение исполнения диспансеризации определённых групп взрослого населения до 100%</t>
  </si>
  <si>
    <t>1.2</t>
  </si>
  <si>
    <t>1.3</t>
  </si>
  <si>
    <t>Доля обучающихся в муниципальных общеобразовательных учреждениях, прошедших профилактические осмотры  с целью раннего выявления лиц, допускающих немедицинское потребление наркотических средств, от количества обучающихся с 13 лет в образовательных организациях и подлежащих профосмотрам</t>
  </si>
  <si>
    <t>Доля населения, которым проведены профилактические осмотры на туберкулёз</t>
  </si>
  <si>
    <t>1.4</t>
  </si>
  <si>
    <t>1.5</t>
  </si>
  <si>
    <t>1.6</t>
  </si>
  <si>
    <t xml:space="preserve">Смертность от дорожно-транспортных происшествий  (по данным Росстата)  </t>
  </si>
  <si>
    <t>Открытие офисов врачей общей практики</t>
  </si>
  <si>
    <t>на 100 тыс. населения</t>
  </si>
  <si>
    <t>Привлечение участковых врачей 1 врач-1 участок (Отсутствие (сокращение) дефицита врачей - привлечение/ стимулирование/жилье)</t>
  </si>
  <si>
    <t>Мероприятие 1. Сбор документов для постановки на учет в качестве нуждающихся в жилых помещениях специализированного жилищного фонда врачей государственных медицинских организаций, расположенных на территории Пушкинского муниципального района</t>
  </si>
  <si>
    <t>Дп – численность населения, прошедшего диспансеризация в отчётном периоде, чел.;</t>
  </si>
  <si>
    <t>Определяется как отношение численности обучающихся в муниципальных общеобразовательных учреждениях, прошедших профилактические осмотры с целью раннего выявления лиц, допускающих немедицинское потребление наркотических средств, к численности обучающихся  в общеобразовательных учреждениях в возрасте 13 лет и старше, подлежащих профосмотрам.</t>
  </si>
  <si>
    <t>Дн – доля обучающихся в муниципальных общеобразовательных учреждениях, прошедших профилактические осмотры с целью раннего выявления лиц, допускающих немедицинское потребление наркотических средств, %;</t>
  </si>
  <si>
    <t>Ди –  исполнение диспансеризации определённых групп населения, %;</t>
  </si>
  <si>
    <t>Чпд – численность детей в возрасте 13 лет и старше, обучающихся в муниципальных общеобразовательных учреждениях и прошедших профилактические осмотры с целью раннего выявления лиц, допускающих немедицинское потребление наркотических средств, чел.;</t>
  </si>
  <si>
    <t>Чдо – общая численность  детей в возрасте 13 лет и старше, обучающихся  в общеобразовательных учреждениях и подлежащих профосмотрам в текущем году, чел.</t>
  </si>
  <si>
    <t>Показатель определяется как отношение численности населения, прошедшего профосмотр на туберкулёз в отчетном периоде, к общей численности взрослого населения муниципального образования в возрасте  21 лет и старше.</t>
  </si>
  <si>
    <t>Дн – доля взрослого населения Московской области, прошедшего профосмотр на туберкулёз, от общего числа взрослого населения Московской области в возрасте 21 год и старше, %;</t>
  </si>
  <si>
    <t>Дпт – численность граждан, прошедших профосмотр на туберкулёз в отчетном периоде, чел.;</t>
  </si>
  <si>
    <t xml:space="preserve">Доч – общая численность граждан в возрасте  21 год и старше, чел.  </t>
  </si>
  <si>
    <t>Росстат по данным МВД России о числе погибших в дорожно-транспортных происшествиях на автомобильных дорогах и улицах (форма № ДТП «Сведения о дорожно-транспортных происшествиях)</t>
  </si>
  <si>
    <t>Отношение числа погибших в дорожно-транспортных происшествиях (человек) к среднегодовой численности населения (тысяч человек), умноженное на 100 000.</t>
  </si>
  <si>
    <t xml:space="preserve">Реализуется в соответствии с Государственной программой Московской области «Здравоохранение Подмосковья». </t>
  </si>
  <si>
    <t>Абсолютный показатель, характеризующий число открытых офисов врачей общей практики.</t>
  </si>
  <si>
    <t>Опп = Кр / Ос х 100, %, где:</t>
  </si>
  <si>
    <t>Опп – обеспеченность полноценным питанием беременных женщин, кормящих матерей, а также детей до трех лет, %;</t>
  </si>
  <si>
    <t>Кр – кассовый расход учреждений здравоохранения Московской области, тыс. руб.;</t>
  </si>
  <si>
    <t>Ос – объем субвенции, предоставляемой Министерством здравоохранения Московской области, тыс. руб.</t>
  </si>
  <si>
    <t>руб.</t>
  </si>
  <si>
    <t xml:space="preserve">  Наименование  района</t>
  </si>
  <si>
    <t xml:space="preserve">дети от 0 до 1 года </t>
  </si>
  <si>
    <t xml:space="preserve"> дети с 1 года до 2-х лет</t>
  </si>
  <si>
    <t xml:space="preserve"> дети от 2 до 3-х лет</t>
  </si>
  <si>
    <t>беременные женщины, состоящие на учёте в жен.консультациях</t>
  </si>
  <si>
    <t>кормящие матери</t>
  </si>
  <si>
    <t xml:space="preserve">ИТОГО  </t>
  </si>
  <si>
    <t>2017 г с учетом индексации</t>
  </si>
  <si>
    <t xml:space="preserve">Количество получателей </t>
  </si>
  <si>
    <t>расход на 1 чел. в месяц</t>
  </si>
  <si>
    <t>Расчет потребности  средств на 12 мес</t>
  </si>
  <si>
    <t>Расчет потребности  средств на 12 мес*</t>
  </si>
  <si>
    <t>Расчет потребности  средств</t>
  </si>
  <si>
    <t>Пушкинский муниципальный район</t>
  </si>
  <si>
    <t>ИТОГО</t>
  </si>
  <si>
    <r>
      <rPr>
        <b/>
        <sz val="10"/>
        <color indexed="8"/>
        <rFont val="Times New Roman"/>
        <family val="1"/>
        <charset val="204"/>
      </rPr>
      <t>Показатель состоит из суммы двух частей.</t>
    </r>
    <r>
      <rPr>
        <sz val="10"/>
        <color indexed="8"/>
        <rFont val="Times New Roman"/>
        <family val="1"/>
      </rPr>
      <t xml:space="preserve">
</t>
    </r>
    <r>
      <rPr>
        <b/>
        <sz val="10"/>
        <color indexed="8"/>
        <rFont val="Times New Roman"/>
        <family val="1"/>
        <charset val="204"/>
      </rPr>
      <t>Первая часть – максимальное значение 100 %.</t>
    </r>
    <r>
      <rPr>
        <sz val="10"/>
        <color indexed="8"/>
        <rFont val="Times New Roman"/>
        <family val="1"/>
      </rPr>
      <t xml:space="preserve">
Показатель определяется как отношение количества привлечённых врачей участковых терапевтов в государственных учреждениях здравоохранения муниципальных образований Московской области к запланированному на 2018 год числу врачей участковой службы (в соответствии с «дорожной картой»).
Показатель считается с начала отчётного года.
Значение показателя рассчитывается по формуле:
Пув = Вп / Впл х 100 %, где:
Пув – привлечение участковых врачей, процент;
Вп – привлечённые участковые врачи, чел.;
Впл – запланированное на 2018 год число врачей участковой службы (в соответствии с «дорожной картой»), чел.
</t>
    </r>
    <r>
      <rPr>
        <b/>
        <sz val="10"/>
        <color indexed="8"/>
        <rFont val="Times New Roman"/>
        <family val="1"/>
        <charset val="204"/>
      </rPr>
      <t>Вторая часть – максимальное значение 100 %.</t>
    </r>
    <r>
      <rPr>
        <sz val="10"/>
        <color indexed="8"/>
        <rFont val="Times New Roman"/>
        <family val="1"/>
      </rPr>
      <t xml:space="preserve">
Показатель определяется как отношение количества врачей участковых терапевтов, врачей участковых педиатров, обеспеченных жилыми помещениями за счёт средств бюджета муниципального образования или выделенными из муниципального жилого фонда (компенсация аренды жилой площади, социальный найм жилого помещения, специализированный найм жилого помещения, коммерческий найм жилого помещения, к общей численности врачей участковых терапевтов, врачей участковых педиатров и врачей общей практики (семейные)), нуждающихся в улучшении жилищных условий (состоящие на учёте, а также привлечённые из других территорий, нуждающиеся в улучшении жилищных условий) в соответствии с Жилищным кодексом Российской Федерации, а также с законами Московской области, выраженное в процентах. Показатель считается с начала отчётного года нарастающим итогом. Врачи учитываются как обеспеченные и нуждающиеся однократно на протяжении отчётного периода, независимо от вида поддержки.
При отсутствии нуждающихся врачей в обеспечении жилыми помещениями значение показателя определяется как 100 %.
Значение показателя рассчитывается по формуле:
Доу = Доб / Дн х 100 %, где
Доу – доля врачей участковых и врачей общей практики государственных учреждений здравоохранения, обеспеченных жилыми помещениями, процент;
Доб – количество врачей участковых и врачей общей практики, обеспеченных жилыми помещениями (компенсация аренды жилой площади, социальный найм жилого помещения, специализированный найм жилого помещения, коммерческий найм жилого помещения), чел;
Дн – количество врачей участковых и врачей общей практики, нуждающихся в улучшении жилищных условий (состоящие на учёте, а аткже привлечённые из других территорий, нуждающихся в улучшении жилищных условий), чел.
</t>
    </r>
  </si>
  <si>
    <t>Диспансеризация. Доля населения, прошедшего диспансеризацию</t>
  </si>
  <si>
    <t>Привлечение участковых врачей 1 врач-1 участок. Отсутствие (сокращение) дефицита врачей - привлечение/ стимулирование/жилье</t>
  </si>
  <si>
    <t>Дефицит медицинских кадров в лечебных учреждениях муниципального образования (поселения)</t>
  </si>
  <si>
    <t>Приоритетный целевой показатель</t>
  </si>
  <si>
    <t>2.3</t>
  </si>
  <si>
    <t>Доля медицинских работников государственных учреждений здравоохранения муниципального образования, обеспеченных жилыми помещениями</t>
  </si>
  <si>
    <t>Показатель муниципальной программы</t>
  </si>
  <si>
    <t>5.</t>
  </si>
  <si>
    <t>Дт = Чпд / Чдо х 100 %, где:</t>
  </si>
  <si>
    <t>Дн = Дтп / Доч х 100 %, где:</t>
  </si>
  <si>
    <t>Ди = Дп / Дпд х 100 %, где:</t>
  </si>
  <si>
    <t>Дв = (Шв - Рв) / Шв х 100 %, где:</t>
  </si>
  <si>
    <t>Дв – дефицит врачей, %;</t>
  </si>
  <si>
    <t>Шв – количество штатных единиц врачей, чел.;</t>
  </si>
  <si>
    <t>Рв – количество работающих врачей без учета совместителей, чел.</t>
  </si>
  <si>
    <t>10.</t>
  </si>
  <si>
    <t>9.</t>
  </si>
  <si>
    <t>показатель определяется как отношение количества медицинских работников (врачи, средний медицинский персонал) обеспеченных жилыми помещениями (компенсация аренды жилой площади, социальной найм  жилого помещения, специализированный найм жилого помещения, коммерческий найм жилого помещения), к общей численности медицинских работников, нуждающихся в улучшении жилищных условий (состоящих на учете, а также нуждающихся в улучшении жилищных условий врачей привлечённых из других территории) в соответствии с Жилищным кодексом Российской Федерации, а также с законами Московской области выраженное в процентах.</t>
  </si>
  <si>
    <t>До = Доб / Дн х 100 %, где:</t>
  </si>
  <si>
    <t>До – доля медицинских работников государственных учреждений здравоохранения обеспеченных жилыми помещениями, %;</t>
  </si>
  <si>
    <t>Доб – количество медицинских работников обеспеченных жилыми помещениями (компенсация аренды жилой площади, социальной найм  жилого помещения, специализированный найм жилого помещения, коммерческий найм жилого помещения), чел.;</t>
  </si>
  <si>
    <t>Дн – количество медицинских работников нуждающихся в улучшении жилищных условий (состоящих на учете, а также нуждающиеся в улучшении жилищных условий врачи, средний медицинский персонал, привлечённые из других территорий), чел.</t>
  </si>
  <si>
    <t>Отчёт отдела по созданию условий для оказания медицинской помощи населению Управления развития отраслей социальной сферы администрации Пушкинского муниципального района и согласование с государственными учреждениями здравоохранения Московской области (информация предоставляется в регламентный срок, непредоставление информации оценивается нулевым значением).</t>
  </si>
  <si>
    <t>Приложение № 5 – таблица расчёта</t>
  </si>
  <si>
    <t>Показатель Рейтинга-50</t>
  </si>
  <si>
    <t>Показатель по соглашению с ФОИВ</t>
  </si>
  <si>
    <t>1.7</t>
  </si>
  <si>
    <t>Показатель определяется как отношение численности населения, прошедшего диспансеризацию в отчётном периоде, к общему числу граждан, подлежащих диспансеризации в отчётном году (согласно распоряжению Министерства здравоохранения Московской области от 26.12.2017 года №323-р), выраженное в процентах. Показатель считается с начала отчётного года нарастающим итогом. Показатель считается выполненным, если его значение составило: за 3 мес. - 25 %; за 6 мес. - 50 %; за 9 мес. - 75 %; за год - 100 %.</t>
  </si>
  <si>
    <t>Дпд – общее число граждан, подлежащих диспансеризации в отчётном году (согласно распоряжению Министерства здравоохранения Московской области от 26.12.2017 года №323-р), чел.</t>
  </si>
  <si>
    <t>6.</t>
  </si>
  <si>
    <t>показатель определяется как отношение численности населения, прошедшего диспансеризацию в отчетном периоде, к общей численности взрослого населения муниципального образования в возрасте  21 год и старше. Диспансеризация проводится 1 раз в 3 года в возрастные периоды, установленные приложением №1 к Порядку проведения диспансеризации определенных групп взрослого населения, утв. приказом Минздрава России от 3 февраля 2015 г. № 36ан.</t>
  </si>
  <si>
    <t>Дп = Дзд / Доч х 100 %, где:</t>
  </si>
  <si>
    <t>Дп –  доля взрослого населения, прошедшего диспансеризацию, от общего числа взрослого населения в возрасте 21 год и старше, %;</t>
  </si>
  <si>
    <t>Дзд – численность граждан, завершивших диспансеризацию в отчетном периоде, чел.;</t>
  </si>
  <si>
    <t>2021 год</t>
  </si>
  <si>
    <t>2022 год</t>
  </si>
  <si>
    <t>2023 год</t>
  </si>
  <si>
    <t>«Создание условий для оказания медицинской помощи  населению Пушкинского муниципального района на 2019-2023 годы»</t>
  </si>
  <si>
    <t xml:space="preserve">«Создание условий для оказания медицинской помощи  населению Пушкинского муниципального района на 2019-2023 годы»
</t>
  </si>
  <si>
    <t>2019-2023 годы</t>
  </si>
  <si>
    <t>Методика расчёта  субвенции из бюджета Московской области бюджету Пушкинского муниципального района на реализацию  программных мероприятий (Расчёт потребности средств на обеспечение питанием беременных женщин, кормящих матерей, а также детей в возрасте до 3-х лет на 2019 год)</t>
  </si>
  <si>
    <t>Методика расчёта  субвенции из бюджета Московской области бюджету Пушкинского муниципального района на реализацию  программных мероприятий (Расчёт потребности средств на обеспечение питанием беременных женщин, кормящих матерей, а также детей в возрасте до 3-х лет на 2020 год)</t>
  </si>
  <si>
    <t>Методика расчёта  субвенции из бюджета Московской области бюджету Пушкинского муниципального района на реализацию  программных мероприятий (Расчёт потребности средств на обеспечение питанием беременных женщин, кормящих матерей, а также детей в возрасте до 3-х лет на 2021 год)</t>
  </si>
  <si>
    <t>Действующая модель финансирования (с учетом индексации 3,5% на основании индексов-дефляторов Министертва экономического развития 2019/2018)</t>
  </si>
  <si>
    <t>Действующая модель финансирования (с учетом индексации 3,4% на основании индексов-дефляторов Министертва экономического развития 2020/2019)</t>
  </si>
  <si>
    <t>Действующая модель финансирования (с учетом индексации 3,5% на основании индексов-дефляторов Министертва экономического развития 2021/2020)</t>
  </si>
  <si>
    <t>Методика расчёта  субвенции из бюджета Московской области бюджету Пушкинского муниципального района на реализацию  программных мероприятий (Расчёт потребности средств на обеспечение питанием беременных женщин, кормящих матерей, а также детей в возрасте до 3-х лет на 2022 год)</t>
  </si>
  <si>
    <t>Методика расчёта  субвенции из бюджета Московской области бюджету Пушкинского муниципального района на реализацию  программных мероприятий (Расчёт потребности средств на обеспечение питанием беременных женщин, кормящих матерей, а также детей в возрасте до 3-х лет на 2023 год)</t>
  </si>
  <si>
    <t xml:space="preserve">Создание условий для обеспечения организации медицинской помощи, предусмотренной законодательством для определенной категории граждан (184 ФЗ ст.26.3  п.21.1) </t>
  </si>
  <si>
    <t xml:space="preserve">2021  – </t>
  </si>
  <si>
    <t xml:space="preserve">2022  – </t>
  </si>
  <si>
    <t xml:space="preserve">2023  – </t>
  </si>
  <si>
    <t xml:space="preserve"> Мероприятие 2. Создание условий для обеспечения организации медицинской помощи, предусмотренной законодательством для определенной категории граждан (184 ФЗ ст.26.3  п.21.1) </t>
  </si>
  <si>
    <t>Диспансеризация. Доля населения, прошедшего диспансеризацию.</t>
  </si>
  <si>
    <t>Приложение № 1 к муниципальной программе</t>
  </si>
  <si>
    <t>Приложение №2 к муниципальной программе</t>
  </si>
  <si>
    <t>Приложение № 3 к муниципальной программе</t>
  </si>
  <si>
    <t>Приложение № 4 к муниципальной программе</t>
  </si>
  <si>
    <t>Приложение № 5 к муниципальной программе</t>
  </si>
  <si>
    <t>Мероприятие 3. Обеспечение беременных женщин, кормящих матерей, а также детей в возрасте до трех лет полноценным питанием</t>
  </si>
  <si>
    <t>Обеспеченность полноценным питанием беременных женщин, кормящих матерей, а также детей до трех лет</t>
  </si>
  <si>
    <t>Обеспеченность полноценным питанием беременных женщин, кормящих матерей, а также детей до трех лет.</t>
  </si>
  <si>
    <t>Форма № 131, утверждённая приказом Министерства здравоохранения Российской Федерации от 6 марта 2015 г. №87н.</t>
  </si>
  <si>
    <t>Форма № 131, утверждённая приказом Министерства здравоохранения Российской Федерации от 6 марта 2015 г. №87н., Распоряжение Министерства здравоохранения Московской области от 23.12.2016 года №54-р</t>
  </si>
  <si>
    <t>Обеспечение беременных женщин, кормящих матерей, а также детей в возрасте до трех лет полноценным питанием</t>
  </si>
  <si>
    <r>
      <t>Методика расчета значений показател</t>
    </r>
    <r>
      <rPr>
        <b/>
        <sz val="10"/>
        <color indexed="8"/>
        <rFont val="Times New Roman"/>
        <family val="1"/>
        <charset val="204"/>
      </rPr>
      <t xml:space="preserve">ей эффективности реализации программы </t>
    </r>
  </si>
  <si>
    <t xml:space="preserve">Доля взрослого населения, прошедшего диспансеризацию, от общего числа взрослого населения </t>
  </si>
  <si>
    <r>
      <t>Доля взрослого населения, прошедшего диспансеризацию, от общего числа взрослого населения</t>
    </r>
    <r>
      <rPr>
        <sz val="10"/>
        <color indexed="10"/>
        <rFont val="Times New Roman"/>
        <family val="1"/>
        <charset val="204"/>
      </rPr>
      <t xml:space="preserve"> </t>
    </r>
  </si>
  <si>
    <t xml:space="preserve">
Создание условий для оказания медицинской помощи населению Пушкинского муниципального района</t>
  </si>
  <si>
    <t>7.</t>
  </si>
  <si>
    <t>8.</t>
  </si>
  <si>
    <t xml:space="preserve">Основное мероприятие 2. Социальная поддержка медицинских работников, повышение престижа профессии врача и среднего медицинского работника, обеспечение организации медицинской помощи населению
</t>
  </si>
  <si>
    <t>Действующая модель финансирования (с учетом индексации 3,7% на основании индексов-дефляторов Министертва экономического развития 2022/2021)</t>
  </si>
  <si>
    <t>Действующая модель финансирования (с учетом индексации 3,9% на основании индексов-дефляторов Министертва экономического развития 2023/2022)</t>
  </si>
  <si>
    <t xml:space="preserve">285 тыс. руб. = 19 студентов * 1,5 тыс. руб. * 10 мес.
1 тыс. руб. – обслуживание банковского счёта
</t>
  </si>
  <si>
    <t xml:space="preserve">Приложение к постановлению администрации 
Пушкинского муниципального района 
от                  № 
 </t>
  </si>
</sst>
</file>

<file path=xl/styles.xml><?xml version="1.0" encoding="utf-8"?>
<styleSheet xmlns="http://schemas.openxmlformats.org/spreadsheetml/2006/main">
  <numFmts count="2">
    <numFmt numFmtId="164" formatCode="#,##0.0"/>
    <numFmt numFmtId="165" formatCode="0.0%"/>
  </numFmts>
  <fonts count="41">
    <font>
      <sz val="11"/>
      <color theme="1"/>
      <name val="Calibri"/>
      <family val="2"/>
      <charset val="204"/>
      <scheme val="minor"/>
    </font>
    <font>
      <sz val="9.5"/>
      <color indexed="8"/>
      <name val="Times New Roman"/>
      <family val="1"/>
    </font>
    <font>
      <sz val="10"/>
      <name val="Times New Roman"/>
      <family val="1"/>
    </font>
    <font>
      <sz val="8"/>
      <name val="Calibri"/>
      <family val="2"/>
    </font>
    <font>
      <sz val="9.5"/>
      <color indexed="8"/>
      <name val="Times New Roman"/>
      <family val="1"/>
      <charset val="204"/>
    </font>
    <font>
      <sz val="10"/>
      <name val="Arial Cyr"/>
      <charset val="204"/>
    </font>
    <font>
      <sz val="10"/>
      <name val="Times New Roman"/>
      <family val="1"/>
      <charset val="204"/>
    </font>
    <font>
      <b/>
      <sz val="12"/>
      <name val="Times New Roman"/>
      <family val="1"/>
      <charset val="204"/>
    </font>
    <font>
      <sz val="8"/>
      <name val="Times New Roman"/>
      <family val="1"/>
      <charset val="204"/>
    </font>
    <font>
      <b/>
      <sz val="10"/>
      <name val="Times New Roman"/>
      <family val="1"/>
      <charset val="204"/>
    </font>
    <font>
      <b/>
      <sz val="8"/>
      <name val="Times New Roman"/>
      <family val="1"/>
      <charset val="204"/>
    </font>
    <font>
      <sz val="6"/>
      <name val="Times New Roman"/>
      <family val="1"/>
      <charset val="204"/>
    </font>
    <font>
      <b/>
      <sz val="11"/>
      <name val="Times New Roman"/>
      <family val="1"/>
      <charset val="204"/>
    </font>
    <font>
      <sz val="11"/>
      <name val="Times New Roman"/>
      <family val="1"/>
      <charset val="204"/>
    </font>
    <font>
      <sz val="10"/>
      <color indexed="8"/>
      <name val="Times New Roman"/>
      <family val="1"/>
    </font>
    <font>
      <b/>
      <sz val="10"/>
      <color indexed="8"/>
      <name val="Times New Roman"/>
      <family val="1"/>
      <charset val="204"/>
    </font>
    <font>
      <sz val="10"/>
      <color indexed="10"/>
      <name val="Times New Roman"/>
      <family val="1"/>
      <charset val="204"/>
    </font>
    <font>
      <sz val="10"/>
      <color indexed="8"/>
      <name val="Times New Roman"/>
      <family val="1"/>
      <charset val="204"/>
    </font>
    <font>
      <sz val="9"/>
      <name val="Times New Roman"/>
      <family val="1"/>
      <charset val="204"/>
    </font>
    <font>
      <b/>
      <sz val="11"/>
      <color theme="1"/>
      <name val="Calibri"/>
      <family val="2"/>
      <charset val="204"/>
      <scheme val="minor"/>
    </font>
    <font>
      <sz val="11"/>
      <color theme="1"/>
      <name val="Times New Roman"/>
      <family val="1"/>
    </font>
    <font>
      <sz val="9.5"/>
      <color rgb="FF000000"/>
      <name val="Times New Roman"/>
      <family val="1"/>
    </font>
    <font>
      <b/>
      <sz val="9.5"/>
      <color rgb="FF000000"/>
      <name val="Times New Roman"/>
      <family val="1"/>
    </font>
    <font>
      <sz val="12"/>
      <color theme="1"/>
      <name val="Times New Roman"/>
      <family val="1"/>
    </font>
    <font>
      <sz val="10"/>
      <color theme="1"/>
      <name val="Times New Roman"/>
      <family val="1"/>
    </font>
    <font>
      <sz val="8"/>
      <color theme="1"/>
      <name val="Times New Roman"/>
      <family val="1"/>
    </font>
    <font>
      <sz val="9.5"/>
      <color theme="1"/>
      <name val="Times New Roman"/>
      <family val="1"/>
    </font>
    <font>
      <i/>
      <sz val="10"/>
      <color theme="1"/>
      <name val="Arial"/>
      <family val="2"/>
    </font>
    <font>
      <sz val="14"/>
      <color theme="1"/>
      <name val="Times New Roman"/>
      <family val="1"/>
    </font>
    <font>
      <b/>
      <sz val="10"/>
      <color theme="1"/>
      <name val="Times New Roman"/>
      <family val="1"/>
    </font>
    <font>
      <i/>
      <sz val="10"/>
      <color theme="1"/>
      <name val="Times New Roman"/>
      <family val="1"/>
    </font>
    <font>
      <sz val="9.5"/>
      <color rgb="FF000000"/>
      <name val="Times New Roman"/>
      <family val="1"/>
      <charset val="204"/>
    </font>
    <font>
      <sz val="10"/>
      <color rgb="FFFF0000"/>
      <name val="Times New Roman"/>
      <family val="1"/>
      <charset val="204"/>
    </font>
    <font>
      <sz val="9.5"/>
      <color theme="1"/>
      <name val="Times New Roman"/>
      <family val="1"/>
      <charset val="204"/>
    </font>
    <font>
      <b/>
      <sz val="12"/>
      <color theme="1"/>
      <name val="Times New Roman"/>
      <family val="1"/>
    </font>
    <font>
      <b/>
      <sz val="9.5"/>
      <color theme="1"/>
      <name val="Times New Roman"/>
      <family val="1"/>
    </font>
    <font>
      <b/>
      <sz val="12"/>
      <color rgb="FF000000"/>
      <name val="Times New Roman"/>
      <family val="1"/>
      <charset val="204"/>
    </font>
    <font>
      <b/>
      <sz val="12"/>
      <color theme="1"/>
      <name val="Times New Roman"/>
      <family val="1"/>
      <charset val="204"/>
    </font>
    <font>
      <sz val="9.5"/>
      <color theme="1"/>
      <name val="Calibri"/>
      <family val="2"/>
      <scheme val="minor"/>
    </font>
    <font>
      <b/>
      <sz val="10"/>
      <color theme="1"/>
      <name val="Times New Roman"/>
      <family val="1"/>
      <charset val="204"/>
    </font>
    <font>
      <b/>
      <sz val="11"/>
      <color theme="1"/>
      <name val="Times New Roman"/>
      <family val="1"/>
      <charset val="204"/>
    </font>
  </fonts>
  <fills count="4">
    <fill>
      <patternFill patternType="none"/>
    </fill>
    <fill>
      <patternFill patternType="gray125"/>
    </fill>
    <fill>
      <patternFill patternType="solid">
        <fgColor indexed="9"/>
        <bgColor indexed="64"/>
      </patternFill>
    </fill>
    <fill>
      <patternFill patternType="solid">
        <fgColor theme="0"/>
        <bgColor indexed="64"/>
      </patternFill>
    </fill>
  </fills>
  <borders count="37">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style="thin">
        <color indexed="8"/>
      </left>
      <right style="thin">
        <color indexed="8"/>
      </right>
      <top style="thin">
        <color indexed="8"/>
      </top>
      <bottom style="thin">
        <color indexed="8"/>
      </bottom>
      <diagonal/>
    </border>
    <border>
      <left/>
      <right/>
      <top style="thin">
        <color indexed="64"/>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style="thin">
        <color indexed="64"/>
      </bottom>
      <diagonal/>
    </border>
    <border>
      <left style="thin">
        <color indexed="64"/>
      </left>
      <right style="medium">
        <color indexed="64"/>
      </right>
      <top style="thin">
        <color indexed="64"/>
      </top>
      <bottom/>
      <diagonal/>
    </border>
    <border>
      <left style="thin">
        <color indexed="64"/>
      </left>
      <right style="medium">
        <color indexed="64"/>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thin">
        <color indexed="64"/>
      </bottom>
      <diagonal/>
    </border>
  </borders>
  <cellStyleXfs count="2">
    <xf numFmtId="0" fontId="0" fillId="0" borderId="0"/>
    <xf numFmtId="0" fontId="5" fillId="0" borderId="0"/>
  </cellStyleXfs>
  <cellXfs count="222">
    <xf numFmtId="0" fontId="0" fillId="0" borderId="0" xfId="0"/>
    <xf numFmtId="0" fontId="20" fillId="0" borderId="0" xfId="0" applyFont="1" applyAlignment="1">
      <alignment vertical="center"/>
    </xf>
    <xf numFmtId="0" fontId="20" fillId="0" borderId="0" xfId="0" applyFont="1" applyAlignment="1">
      <alignment horizontal="center"/>
    </xf>
    <xf numFmtId="0" fontId="21" fillId="0" borderId="1" xfId="0" applyFont="1" applyBorder="1" applyAlignment="1">
      <alignment horizontal="center" vertical="center" wrapText="1"/>
    </xf>
    <xf numFmtId="49" fontId="21" fillId="0" borderId="1" xfId="0" applyNumberFormat="1" applyFont="1" applyBorder="1" applyAlignment="1">
      <alignment horizontal="center" vertical="center" wrapText="1"/>
    </xf>
    <xf numFmtId="0" fontId="22" fillId="0" borderId="1" xfId="0" applyFont="1" applyBorder="1" applyAlignment="1">
      <alignment horizontal="center" vertical="center" wrapText="1"/>
    </xf>
    <xf numFmtId="4" fontId="22" fillId="0" borderId="1" xfId="0" applyNumberFormat="1" applyFont="1" applyBorder="1" applyAlignment="1">
      <alignment horizontal="center" vertical="center" wrapText="1"/>
    </xf>
    <xf numFmtId="4" fontId="21" fillId="0" borderId="1" xfId="0" applyNumberFormat="1" applyFont="1" applyBorder="1" applyAlignment="1">
      <alignment horizontal="center" vertical="center" wrapText="1"/>
    </xf>
    <xf numFmtId="49" fontId="20" fillId="0" borderId="0" xfId="0" applyNumberFormat="1" applyFont="1" applyAlignment="1">
      <alignment vertical="center"/>
    </xf>
    <xf numFmtId="0" fontId="23" fillId="0" borderId="0" xfId="0" applyFont="1" applyAlignment="1">
      <alignment vertical="center"/>
    </xf>
    <xf numFmtId="0" fontId="23" fillId="0" borderId="2" xfId="0" applyFont="1" applyBorder="1" applyAlignment="1">
      <alignment horizontal="center"/>
    </xf>
    <xf numFmtId="0" fontId="23" fillId="0" borderId="2" xfId="0" applyFont="1" applyBorder="1" applyAlignment="1"/>
    <xf numFmtId="0" fontId="23" fillId="0" borderId="0" xfId="0" applyFont="1" applyAlignment="1">
      <alignment horizontal="justify"/>
    </xf>
    <xf numFmtId="0" fontId="24" fillId="0" borderId="1" xfId="0" applyFont="1" applyBorder="1" applyAlignment="1">
      <alignment vertical="top" wrapText="1"/>
    </xf>
    <xf numFmtId="0" fontId="24" fillId="0" borderId="1" xfId="0" applyFont="1" applyBorder="1" applyAlignment="1">
      <alignment horizontal="center" vertical="top" wrapText="1"/>
    </xf>
    <xf numFmtId="4" fontId="24" fillId="0" borderId="1" xfId="0" applyNumberFormat="1" applyFont="1" applyBorder="1" applyAlignment="1">
      <alignment horizontal="center" vertical="center" wrapText="1"/>
    </xf>
    <xf numFmtId="0" fontId="21" fillId="0" borderId="1" xfId="0" applyFont="1" applyBorder="1" applyAlignment="1">
      <alignment horizontal="left" vertical="center" wrapText="1"/>
    </xf>
    <xf numFmtId="0" fontId="20" fillId="0" borderId="0" xfId="0" applyFont="1"/>
    <xf numFmtId="0" fontId="20" fillId="0" borderId="0" xfId="0" applyFont="1" applyFill="1"/>
    <xf numFmtId="0" fontId="25" fillId="0" borderId="0" xfId="0" applyFont="1" applyAlignment="1">
      <alignment horizontal="justify"/>
    </xf>
    <xf numFmtId="0" fontId="26" fillId="0" borderId="1" xfId="0" applyFont="1" applyBorder="1" applyAlignment="1">
      <alignment horizontal="center" vertical="top" wrapText="1"/>
    </xf>
    <xf numFmtId="0" fontId="23" fillId="0" borderId="0" xfId="0" applyFont="1" applyAlignment="1"/>
    <xf numFmtId="4" fontId="20" fillId="0" borderId="0" xfId="0" applyNumberFormat="1" applyFont="1" applyFill="1"/>
    <xf numFmtId="0" fontId="27" fillId="0" borderId="0" xfId="0" applyFont="1" applyAlignment="1">
      <alignment vertical="top" wrapText="1"/>
    </xf>
    <xf numFmtId="0" fontId="21" fillId="0" borderId="1" xfId="0" applyFont="1" applyBorder="1" applyAlignment="1">
      <alignment horizontal="center" vertical="center" wrapText="1"/>
    </xf>
    <xf numFmtId="0" fontId="24" fillId="0" borderId="1" xfId="0" applyFont="1" applyBorder="1" applyAlignment="1">
      <alignment vertical="top" wrapText="1"/>
    </xf>
    <xf numFmtId="0" fontId="23" fillId="0" borderId="0" xfId="0" applyFont="1" applyAlignment="1">
      <alignment horizontal="center"/>
    </xf>
    <xf numFmtId="0" fontId="20" fillId="0" borderId="0" xfId="0" applyFont="1" applyAlignment="1"/>
    <xf numFmtId="0" fontId="0" fillId="0" borderId="0" xfId="0" applyAlignment="1">
      <alignment vertical="center"/>
    </xf>
    <xf numFmtId="0" fontId="24" fillId="0" borderId="0" xfId="0" applyFont="1"/>
    <xf numFmtId="0" fontId="28" fillId="0" borderId="0" xfId="0" applyFont="1"/>
    <xf numFmtId="0" fontId="24" fillId="0" borderId="0" xfId="0" applyFont="1" applyAlignment="1">
      <alignment horizontal="justify"/>
    </xf>
    <xf numFmtId="0" fontId="24" fillId="0" borderId="0" xfId="0" applyFont="1" applyBorder="1" applyAlignment="1">
      <alignment vertical="top" wrapText="1"/>
    </xf>
    <xf numFmtId="4" fontId="29" fillId="0" borderId="3" xfId="0" applyNumberFormat="1" applyFont="1" applyFill="1" applyBorder="1" applyAlignment="1">
      <alignment horizontal="left" vertical="top" wrapText="1"/>
    </xf>
    <xf numFmtId="4" fontId="24" fillId="0" borderId="4" xfId="0" applyNumberFormat="1" applyFont="1" applyFill="1" applyBorder="1" applyAlignment="1">
      <alignment horizontal="left" vertical="top" wrapText="1"/>
    </xf>
    <xf numFmtId="4" fontId="24" fillId="0" borderId="5" xfId="0" applyNumberFormat="1" applyFont="1" applyFill="1" applyBorder="1" applyAlignment="1">
      <alignment horizontal="left" vertical="top" wrapText="1"/>
    </xf>
    <xf numFmtId="0" fontId="29" fillId="0" borderId="0" xfId="0" applyFont="1" applyAlignment="1">
      <alignment horizontal="center"/>
    </xf>
    <xf numFmtId="0" fontId="30" fillId="0" borderId="0" xfId="0" applyFont="1" applyAlignment="1">
      <alignment horizontal="right"/>
    </xf>
    <xf numFmtId="0" fontId="24" fillId="0" borderId="1" xfId="0" applyFont="1" applyBorder="1" applyAlignment="1">
      <alignment vertical="top" wrapText="1"/>
    </xf>
    <xf numFmtId="0" fontId="20" fillId="0" borderId="0" xfId="0" applyFont="1" applyAlignment="1">
      <alignment vertical="center"/>
    </xf>
    <xf numFmtId="0" fontId="20" fillId="0" borderId="0" xfId="0" applyNumberFormat="1" applyFont="1"/>
    <xf numFmtId="0" fontId="29" fillId="0" borderId="6" xfId="0" applyFont="1" applyBorder="1" applyAlignment="1">
      <alignment vertical="top" wrapText="1"/>
    </xf>
    <xf numFmtId="49" fontId="23" fillId="0" borderId="0" xfId="0" applyNumberFormat="1" applyFont="1" applyAlignment="1">
      <alignment horizontal="justify"/>
    </xf>
    <xf numFmtId="49" fontId="26" fillId="0" borderId="1" xfId="0" applyNumberFormat="1" applyFont="1" applyBorder="1" applyAlignment="1">
      <alignment horizontal="center" vertical="top" wrapText="1"/>
    </xf>
    <xf numFmtId="49" fontId="26" fillId="0" borderId="1" xfId="0" applyNumberFormat="1" applyFont="1" applyBorder="1" applyAlignment="1">
      <alignment horizontal="center" vertical="center" wrapText="1"/>
    </xf>
    <xf numFmtId="49" fontId="0" fillId="0" borderId="0" xfId="0" applyNumberFormat="1"/>
    <xf numFmtId="49" fontId="26" fillId="0" borderId="1" xfId="0" applyNumberFormat="1" applyFont="1" applyFill="1" applyBorder="1" applyAlignment="1">
      <alignment horizontal="center" vertical="center" wrapText="1"/>
    </xf>
    <xf numFmtId="4" fontId="20" fillId="0" borderId="0" xfId="0" applyNumberFormat="1" applyFont="1" applyAlignment="1">
      <alignment vertical="center"/>
    </xf>
    <xf numFmtId="4" fontId="20" fillId="0" borderId="0" xfId="0" applyNumberFormat="1" applyFont="1"/>
    <xf numFmtId="0" fontId="24" fillId="0" borderId="1" xfId="0" applyFont="1" applyBorder="1" applyAlignment="1">
      <alignment vertical="top" wrapText="1"/>
    </xf>
    <xf numFmtId="0" fontId="26" fillId="0" borderId="7" xfId="0" applyFont="1" applyBorder="1" applyAlignment="1">
      <alignment horizontal="center" vertical="center" wrapText="1"/>
    </xf>
    <xf numFmtId="49" fontId="21" fillId="0" borderId="1" xfId="0" applyNumberFormat="1" applyFont="1" applyBorder="1" applyAlignment="1">
      <alignment horizontal="center" vertical="center" wrapText="1"/>
    </xf>
    <xf numFmtId="0" fontId="26" fillId="0" borderId="1" xfId="0" applyFont="1" applyBorder="1" applyAlignment="1">
      <alignment horizontal="center" vertical="center" wrapText="1"/>
    </xf>
    <xf numFmtId="0" fontId="22" fillId="0" borderId="1" xfId="0" applyFont="1" applyBorder="1" applyAlignment="1">
      <alignment horizontal="center" vertical="center" wrapText="1"/>
    </xf>
    <xf numFmtId="0" fontId="26" fillId="0" borderId="1" xfId="0" applyFont="1" applyBorder="1" applyAlignment="1">
      <alignment horizontal="center" vertical="top" wrapText="1"/>
    </xf>
    <xf numFmtId="0" fontId="24" fillId="0" borderId="1" xfId="0" applyFont="1" applyBorder="1" applyAlignment="1">
      <alignment horizontal="left" vertical="top" wrapText="1" indent="2"/>
    </xf>
    <xf numFmtId="0" fontId="20" fillId="0" borderId="0" xfId="0" applyFont="1" applyAlignment="1">
      <alignment vertical="center"/>
    </xf>
    <xf numFmtId="0" fontId="24" fillId="0" borderId="7" xfId="0" applyFont="1" applyBorder="1" applyAlignment="1">
      <alignment vertical="top" wrapText="1"/>
    </xf>
    <xf numFmtId="0" fontId="24" fillId="0" borderId="8" xfId="0" applyFont="1" applyBorder="1" applyAlignment="1">
      <alignment vertical="top" wrapText="1"/>
    </xf>
    <xf numFmtId="0" fontId="24" fillId="0" borderId="9" xfId="0" applyFont="1" applyBorder="1" applyAlignment="1">
      <alignment vertical="top" wrapText="1"/>
    </xf>
    <xf numFmtId="4" fontId="31" fillId="0" borderId="1" xfId="0" applyNumberFormat="1" applyFont="1" applyBorder="1" applyAlignment="1">
      <alignment horizontal="center" vertical="center" wrapText="1"/>
    </xf>
    <xf numFmtId="14" fontId="6" fillId="0" borderId="0" xfId="1" applyNumberFormat="1" applyFont="1" applyFill="1" applyAlignment="1">
      <alignment horizontal="left"/>
    </xf>
    <xf numFmtId="0" fontId="6" fillId="0" borderId="0" xfId="1" applyFont="1"/>
    <xf numFmtId="0" fontId="6" fillId="0" borderId="0" xfId="1" applyFont="1" applyAlignment="1"/>
    <xf numFmtId="0" fontId="6" fillId="0" borderId="0" xfId="1" applyFont="1" applyFill="1"/>
    <xf numFmtId="0" fontId="7" fillId="0" borderId="0" xfId="1" applyFont="1" applyFill="1" applyBorder="1" applyAlignment="1">
      <alignment horizontal="center" vertical="center" wrapText="1"/>
    </xf>
    <xf numFmtId="0" fontId="8" fillId="0" borderId="0" xfId="1" applyFont="1" applyBorder="1" applyAlignment="1">
      <alignment horizontal="left"/>
    </xf>
    <xf numFmtId="0" fontId="8" fillId="0" borderId="0" xfId="1" applyFont="1" applyBorder="1" applyAlignment="1">
      <alignment wrapText="1"/>
    </xf>
    <xf numFmtId="0" fontId="9" fillId="0" borderId="0" xfId="1" applyFont="1" applyFill="1" applyBorder="1" applyAlignment="1"/>
    <xf numFmtId="0" fontId="9" fillId="0" borderId="0" xfId="1" applyFont="1" applyFill="1" applyBorder="1" applyAlignment="1">
      <alignment horizontal="center"/>
    </xf>
    <xf numFmtId="0" fontId="6" fillId="0" borderId="0" xfId="1" applyFont="1" applyAlignment="1">
      <alignment horizontal="right"/>
    </xf>
    <xf numFmtId="0" fontId="9" fillId="0" borderId="10" xfId="1" applyFont="1" applyFill="1" applyBorder="1" applyAlignment="1">
      <alignment horizontal="center" vertical="center" wrapText="1"/>
    </xf>
    <xf numFmtId="0" fontId="11" fillId="0" borderId="11" xfId="1" applyFont="1" applyBorder="1" applyAlignment="1">
      <alignment horizontal="center" vertical="center" wrapText="1"/>
    </xf>
    <xf numFmtId="0" fontId="11" fillId="0" borderId="12" xfId="1" applyFont="1" applyBorder="1" applyAlignment="1">
      <alignment horizontal="center" vertical="center" wrapText="1"/>
    </xf>
    <xf numFmtId="1" fontId="11" fillId="0" borderId="1" xfId="1" applyNumberFormat="1" applyFont="1" applyFill="1" applyBorder="1" applyAlignment="1">
      <alignment horizontal="center" vertical="center"/>
    </xf>
    <xf numFmtId="1" fontId="11" fillId="0" borderId="13" xfId="1" applyNumberFormat="1" applyFont="1" applyFill="1" applyBorder="1" applyAlignment="1">
      <alignment horizontal="center" vertical="center"/>
    </xf>
    <xf numFmtId="0" fontId="11" fillId="0" borderId="12" xfId="1" applyFont="1" applyFill="1" applyBorder="1" applyAlignment="1">
      <alignment horizontal="center" vertical="center"/>
    </xf>
    <xf numFmtId="1" fontId="11" fillId="0" borderId="12" xfId="1" applyNumberFormat="1" applyFont="1" applyFill="1" applyBorder="1" applyAlignment="1">
      <alignment horizontal="center" vertical="center"/>
    </xf>
    <xf numFmtId="1" fontId="11" fillId="0" borderId="2" xfId="1" applyNumberFormat="1" applyFont="1" applyFill="1" applyBorder="1" applyAlignment="1">
      <alignment horizontal="center" vertical="center"/>
    </xf>
    <xf numFmtId="0" fontId="11" fillId="0" borderId="0" xfId="1" applyFont="1" applyAlignment="1">
      <alignment vertical="center"/>
    </xf>
    <xf numFmtId="3" fontId="6" fillId="0" borderId="11" xfId="1" applyNumberFormat="1" applyFont="1" applyFill="1" applyBorder="1" applyAlignment="1" applyProtection="1">
      <alignment horizontal="left" wrapText="1"/>
    </xf>
    <xf numFmtId="1" fontId="6" fillId="0" borderId="12" xfId="1" applyNumberFormat="1" applyFont="1" applyFill="1" applyBorder="1" applyAlignment="1">
      <alignment horizontal="center" vertical="center"/>
    </xf>
    <xf numFmtId="1" fontId="6" fillId="0" borderId="1" xfId="1" applyNumberFormat="1" applyFont="1" applyFill="1" applyBorder="1" applyAlignment="1">
      <alignment horizontal="center" vertical="center"/>
    </xf>
    <xf numFmtId="164" fontId="6" fillId="0" borderId="13" xfId="1" applyNumberFormat="1" applyFont="1" applyFill="1" applyBorder="1" applyAlignment="1">
      <alignment horizontal="center" vertical="center"/>
    </xf>
    <xf numFmtId="3" fontId="6" fillId="0" borderId="12" xfId="1" applyNumberFormat="1" applyFont="1" applyFill="1" applyBorder="1" applyAlignment="1">
      <alignment horizontal="center" vertical="center"/>
    </xf>
    <xf numFmtId="3" fontId="9" fillId="0" borderId="12" xfId="1" applyNumberFormat="1" applyFont="1" applyFill="1" applyBorder="1" applyAlignment="1">
      <alignment horizontal="center" vertical="center"/>
    </xf>
    <xf numFmtId="164" fontId="9" fillId="0" borderId="13" xfId="1" applyNumberFormat="1" applyFont="1" applyFill="1" applyBorder="1" applyAlignment="1">
      <alignment horizontal="center" vertical="center"/>
    </xf>
    <xf numFmtId="3" fontId="12" fillId="0" borderId="14" xfId="1" applyNumberFormat="1" applyFont="1" applyFill="1" applyBorder="1" applyAlignment="1">
      <alignment horizontal="center" vertical="center"/>
    </xf>
    <xf numFmtId="3" fontId="12" fillId="0" borderId="15" xfId="1" applyNumberFormat="1" applyFont="1" applyFill="1" applyBorder="1" applyAlignment="1">
      <alignment horizontal="center" vertical="center"/>
    </xf>
    <xf numFmtId="164" fontId="12" fillId="0" borderId="16" xfId="1" applyNumberFormat="1" applyFont="1" applyFill="1" applyBorder="1" applyAlignment="1">
      <alignment horizontal="center" vertical="center"/>
    </xf>
    <xf numFmtId="0" fontId="13" fillId="0" borderId="0" xfId="1" applyFont="1"/>
    <xf numFmtId="1" fontId="6" fillId="0" borderId="0" xfId="1" applyNumberFormat="1" applyFont="1"/>
    <xf numFmtId="3" fontId="32" fillId="0" borderId="0" xfId="1" applyNumberFormat="1" applyFont="1"/>
    <xf numFmtId="3" fontId="32" fillId="0" borderId="0" xfId="1" applyNumberFormat="1" applyFont="1" applyFill="1"/>
    <xf numFmtId="0" fontId="24" fillId="0" borderId="1" xfId="0" applyFont="1" applyBorder="1" applyAlignment="1">
      <alignment vertical="top" wrapText="1"/>
    </xf>
    <xf numFmtId="0" fontId="24" fillId="0" borderId="7" xfId="0" applyFont="1" applyBorder="1" applyAlignment="1">
      <alignment vertical="top" wrapText="1"/>
    </xf>
    <xf numFmtId="0" fontId="24" fillId="0" borderId="8" xfId="0" applyFont="1" applyBorder="1" applyAlignment="1">
      <alignment vertical="top" wrapText="1"/>
    </xf>
    <xf numFmtId="0" fontId="24" fillId="0" borderId="9" xfId="0" applyFont="1" applyBorder="1" applyAlignment="1">
      <alignment vertical="top" wrapText="1"/>
    </xf>
    <xf numFmtId="0" fontId="26" fillId="0" borderId="1" xfId="0" applyFont="1" applyFill="1" applyBorder="1" applyAlignment="1">
      <alignment vertical="top" wrapText="1"/>
    </xf>
    <xf numFmtId="0" fontId="26" fillId="0" borderId="1" xfId="0" applyFont="1" applyFill="1" applyBorder="1" applyAlignment="1">
      <alignment horizontal="center" vertical="center" wrapText="1"/>
    </xf>
    <xf numFmtId="0" fontId="33" fillId="0" borderId="1" xfId="0" applyFont="1" applyFill="1" applyBorder="1" applyAlignment="1">
      <alignment vertical="top" wrapText="1"/>
    </xf>
    <xf numFmtId="0" fontId="26" fillId="0" borderId="17" xfId="0" applyFont="1" applyFill="1" applyBorder="1" applyAlignment="1">
      <alignment vertical="top" wrapText="1"/>
    </xf>
    <xf numFmtId="0" fontId="26" fillId="0" borderId="18" xfId="0" applyFont="1" applyFill="1" applyBorder="1" applyAlignment="1">
      <alignment horizontal="center" vertical="center" wrapText="1"/>
    </xf>
    <xf numFmtId="3" fontId="26" fillId="0" borderId="1" xfId="0" applyNumberFormat="1" applyFont="1" applyFill="1" applyBorder="1" applyAlignment="1">
      <alignment horizontal="center" vertical="center" wrapText="1"/>
    </xf>
    <xf numFmtId="0" fontId="24" fillId="0" borderId="8" xfId="0" applyFont="1" applyBorder="1" applyAlignment="1">
      <alignment vertical="top" wrapText="1"/>
    </xf>
    <xf numFmtId="0" fontId="24" fillId="0" borderId="9" xfId="0" applyFont="1" applyBorder="1" applyAlignment="1">
      <alignment vertical="top" wrapText="1"/>
    </xf>
    <xf numFmtId="0" fontId="24" fillId="0" borderId="7" xfId="0" applyFont="1" applyBorder="1" applyAlignment="1">
      <alignment horizontal="left" vertical="top" wrapText="1"/>
    </xf>
    <xf numFmtId="0" fontId="26" fillId="0" borderId="1" xfId="0" applyFont="1" applyBorder="1" applyAlignment="1">
      <alignment horizontal="center" vertical="top" wrapText="1"/>
    </xf>
    <xf numFmtId="0" fontId="24" fillId="0" borderId="1" xfId="0" applyFont="1" applyBorder="1" applyAlignment="1">
      <alignment horizontal="center" vertical="top" wrapText="1"/>
    </xf>
    <xf numFmtId="0" fontId="26" fillId="0" borderId="17" xfId="0" applyFont="1" applyBorder="1" applyAlignment="1">
      <alignment horizontal="left" vertical="top" wrapText="1"/>
    </xf>
    <xf numFmtId="0" fontId="21" fillId="0" borderId="1" xfId="0" applyFont="1" applyBorder="1" applyAlignment="1">
      <alignment horizontal="center" vertical="center" wrapText="1"/>
    </xf>
    <xf numFmtId="0" fontId="26" fillId="0" borderId="1" xfId="0" applyFont="1" applyBorder="1" applyAlignment="1">
      <alignment horizontal="center" vertical="top" wrapText="1"/>
    </xf>
    <xf numFmtId="0" fontId="24" fillId="0" borderId="7" xfId="0" applyFont="1" applyBorder="1" applyAlignment="1">
      <alignment horizontal="center" vertical="top" wrapText="1"/>
    </xf>
    <xf numFmtId="0" fontId="24" fillId="0" borderId="1" xfId="0" applyFont="1" applyBorder="1" applyAlignment="1">
      <alignment horizontal="center" vertical="top" wrapText="1"/>
    </xf>
    <xf numFmtId="0" fontId="12" fillId="0" borderId="19" xfId="1" applyFont="1" applyFill="1" applyBorder="1"/>
    <xf numFmtId="0" fontId="26" fillId="0" borderId="1" xfId="0" applyFont="1" applyFill="1" applyBorder="1" applyAlignment="1">
      <alignment horizontal="left" vertical="top" wrapText="1"/>
    </xf>
    <xf numFmtId="0" fontId="26" fillId="0" borderId="1" xfId="0" applyNumberFormat="1" applyFont="1" applyFill="1" applyBorder="1" applyAlignment="1">
      <alignment horizontal="center" vertical="center" wrapText="1"/>
    </xf>
    <xf numFmtId="0" fontId="33" fillId="0" borderId="1" xfId="0" applyNumberFormat="1" applyFont="1" applyFill="1" applyBorder="1" applyAlignment="1">
      <alignment horizontal="center" vertical="center" wrapText="1"/>
    </xf>
    <xf numFmtId="0" fontId="24" fillId="0" borderId="1" xfId="0" applyFont="1" applyBorder="1" applyAlignment="1">
      <alignment vertical="top" wrapText="1"/>
    </xf>
    <xf numFmtId="16" fontId="24" fillId="0" borderId="1" xfId="0" applyNumberFormat="1" applyFont="1" applyBorder="1" applyAlignment="1">
      <alignment horizontal="center" vertical="top" wrapText="1"/>
    </xf>
    <xf numFmtId="0" fontId="17" fillId="0" borderId="7" xfId="0" applyFont="1" applyBorder="1" applyAlignment="1">
      <alignment horizontal="justify" vertical="top" wrapText="1"/>
    </xf>
    <xf numFmtId="0" fontId="29" fillId="0" borderId="20" xfId="0" applyFont="1" applyBorder="1" applyAlignment="1">
      <alignment vertical="top" wrapText="1"/>
    </xf>
    <xf numFmtId="0" fontId="24" fillId="0" borderId="21" xfId="0" applyFont="1" applyBorder="1" applyAlignment="1">
      <alignment vertical="top" wrapText="1"/>
    </xf>
    <xf numFmtId="0" fontId="24" fillId="0" borderId="22" xfId="0" applyFont="1" applyBorder="1" applyAlignment="1">
      <alignment vertical="top" wrapText="1"/>
    </xf>
    <xf numFmtId="0" fontId="20" fillId="3" borderId="0" xfId="0" applyFont="1" applyFill="1" applyAlignment="1">
      <alignment vertical="center"/>
    </xf>
    <xf numFmtId="0" fontId="23" fillId="3" borderId="2" xfId="0" applyFont="1" applyFill="1" applyBorder="1" applyAlignment="1"/>
    <xf numFmtId="0" fontId="21" fillId="3" borderId="1" xfId="0" applyFont="1" applyFill="1" applyBorder="1" applyAlignment="1">
      <alignment horizontal="center" vertical="center" wrapText="1"/>
    </xf>
    <xf numFmtId="4" fontId="21" fillId="3" borderId="1" xfId="0" applyNumberFormat="1" applyFont="1" applyFill="1" applyBorder="1" applyAlignment="1">
      <alignment horizontal="center" vertical="center" wrapText="1"/>
    </xf>
    <xf numFmtId="4" fontId="22" fillId="3" borderId="1" xfId="0" applyNumberFormat="1" applyFont="1" applyFill="1" applyBorder="1" applyAlignment="1">
      <alignment horizontal="center" vertical="center" wrapText="1"/>
    </xf>
    <xf numFmtId="164" fontId="18" fillId="3" borderId="23" xfId="0" applyNumberFormat="1" applyFont="1" applyFill="1" applyBorder="1" applyAlignment="1" applyProtection="1">
      <alignment horizontal="center" vertical="center" wrapText="1"/>
    </xf>
    <xf numFmtId="4" fontId="31" fillId="3" borderId="1" xfId="0" applyNumberFormat="1" applyFont="1" applyFill="1" applyBorder="1" applyAlignment="1">
      <alignment horizontal="center" vertical="center" wrapText="1"/>
    </xf>
    <xf numFmtId="4" fontId="20" fillId="3" borderId="0" xfId="0" applyNumberFormat="1" applyFont="1" applyFill="1" applyAlignment="1">
      <alignment vertical="center"/>
    </xf>
    <xf numFmtId="0" fontId="27" fillId="0" borderId="0" xfId="0" applyFont="1" applyAlignment="1">
      <alignment horizontal="center" vertical="top" wrapText="1"/>
    </xf>
    <xf numFmtId="0" fontId="14" fillId="0" borderId="1" xfId="0" applyFont="1" applyFill="1" applyBorder="1" applyAlignment="1">
      <alignment vertical="top" wrapText="1"/>
    </xf>
    <xf numFmtId="0" fontId="24" fillId="0" borderId="1" xfId="0" applyFont="1" applyFill="1" applyBorder="1" applyAlignment="1">
      <alignment vertical="top" wrapText="1"/>
    </xf>
    <xf numFmtId="0" fontId="24" fillId="0" borderId="1" xfId="0" applyFont="1" applyBorder="1" applyAlignment="1">
      <alignment vertical="top" wrapText="1"/>
    </xf>
    <xf numFmtId="0" fontId="34" fillId="0" borderId="0" xfId="0" applyFont="1" applyAlignment="1">
      <alignment horizontal="center"/>
    </xf>
    <xf numFmtId="0" fontId="19" fillId="0" borderId="0" xfId="0" applyFont="1" applyAlignment="1"/>
    <xf numFmtId="0" fontId="34" fillId="0" borderId="0" xfId="0" applyFont="1" applyAlignment="1">
      <alignment horizontal="center" wrapText="1"/>
    </xf>
    <xf numFmtId="0" fontId="26" fillId="0" borderId="1" xfId="0" applyFont="1" applyBorder="1" applyAlignment="1">
      <alignment horizontal="center" vertical="center" wrapText="1"/>
    </xf>
    <xf numFmtId="0" fontId="0" fillId="0" borderId="1" xfId="0" applyBorder="1" applyAlignment="1">
      <alignment horizontal="center" vertical="center" wrapText="1"/>
    </xf>
    <xf numFmtId="0" fontId="26" fillId="0" borderId="7" xfId="0" applyFont="1" applyBorder="1" applyAlignment="1">
      <alignment horizontal="center" vertical="center" wrapText="1"/>
    </xf>
    <xf numFmtId="0" fontId="26" fillId="0" borderId="8" xfId="0" applyFont="1" applyBorder="1" applyAlignment="1">
      <alignment horizontal="center" vertical="center" wrapText="1"/>
    </xf>
    <xf numFmtId="0" fontId="26" fillId="0" borderId="9" xfId="0" applyFont="1" applyBorder="1" applyAlignment="1">
      <alignment horizontal="center" vertical="center" wrapText="1"/>
    </xf>
    <xf numFmtId="49" fontId="20" fillId="0" borderId="1" xfId="0" applyNumberFormat="1" applyFont="1" applyBorder="1" applyAlignment="1">
      <alignment vertical="center" wrapText="1"/>
    </xf>
    <xf numFmtId="0" fontId="0" fillId="0" borderId="1" xfId="0" applyBorder="1" applyAlignment="1">
      <alignment vertical="center" wrapText="1"/>
    </xf>
    <xf numFmtId="0" fontId="35" fillId="0" borderId="1" xfId="0" applyFont="1" applyBorder="1" applyAlignment="1">
      <alignment horizontal="center" vertical="center" wrapText="1"/>
    </xf>
    <xf numFmtId="0" fontId="21" fillId="0" borderId="1" xfId="0" applyFont="1" applyBorder="1" applyAlignment="1">
      <alignment horizontal="center" vertical="center" wrapText="1"/>
    </xf>
    <xf numFmtId="49" fontId="21" fillId="0" borderId="1" xfId="0" applyNumberFormat="1" applyFont="1" applyBorder="1" applyAlignment="1">
      <alignment horizontal="center" vertical="center" wrapText="1"/>
    </xf>
    <xf numFmtId="0" fontId="0" fillId="0" borderId="1" xfId="0" applyFont="1" applyBorder="1" applyAlignment="1">
      <alignment horizontal="center" vertical="center" wrapText="1"/>
    </xf>
    <xf numFmtId="0" fontId="20" fillId="0" borderId="1" xfId="0" applyFont="1" applyBorder="1" applyAlignment="1">
      <alignment vertical="center" wrapText="1"/>
    </xf>
    <xf numFmtId="0" fontId="0" fillId="0" borderId="1" xfId="0" applyFont="1" applyBorder="1" applyAlignment="1">
      <alignment vertical="center" wrapText="1"/>
    </xf>
    <xf numFmtId="0" fontId="21" fillId="0" borderId="17" xfId="0" applyFont="1" applyBorder="1" applyAlignment="1">
      <alignment horizontal="center" vertical="center" wrapText="1"/>
    </xf>
    <xf numFmtId="0" fontId="0" fillId="0" borderId="24" xfId="0" applyBorder="1" applyAlignment="1">
      <alignment horizontal="center" vertical="center" wrapText="1"/>
    </xf>
    <xf numFmtId="0" fontId="23" fillId="0" borderId="0" xfId="0" applyFont="1" applyAlignment="1">
      <alignment horizontal="right"/>
    </xf>
    <xf numFmtId="0" fontId="20" fillId="0" borderId="0" xfId="0" applyFont="1" applyAlignment="1"/>
    <xf numFmtId="0" fontId="36" fillId="0" borderId="0" xfId="0" applyFont="1" applyAlignment="1">
      <alignment horizontal="center"/>
    </xf>
    <xf numFmtId="0" fontId="37" fillId="0" borderId="0" xfId="0" applyFont="1" applyAlignment="1"/>
    <xf numFmtId="0" fontId="37" fillId="0" borderId="0" xfId="0" applyFont="1" applyBorder="1" applyAlignment="1">
      <alignment horizontal="center"/>
    </xf>
    <xf numFmtId="0" fontId="37" fillId="0" borderId="0" xfId="0" applyFont="1" applyBorder="1" applyAlignment="1"/>
    <xf numFmtId="0" fontId="26" fillId="0" borderId="17" xfId="0" applyFont="1" applyBorder="1" applyAlignment="1">
      <alignment horizontal="center" vertical="top" wrapText="1"/>
    </xf>
    <xf numFmtId="0" fontId="26" fillId="0" borderId="24" xfId="0" applyFont="1" applyBorder="1" applyAlignment="1">
      <alignment horizontal="center" vertical="top" wrapText="1"/>
    </xf>
    <xf numFmtId="0" fontId="26" fillId="0" borderId="18" xfId="0" applyFont="1" applyBorder="1" applyAlignment="1">
      <alignment horizontal="center" vertical="top" wrapText="1"/>
    </xf>
    <xf numFmtId="0" fontId="26" fillId="0" borderId="17" xfId="0" applyFont="1" applyFill="1" applyBorder="1" applyAlignment="1">
      <alignment horizontal="center" vertical="top" wrapText="1"/>
    </xf>
    <xf numFmtId="0" fontId="26" fillId="0" borderId="24" xfId="0" applyFont="1" applyFill="1" applyBorder="1" applyAlignment="1">
      <alignment horizontal="center" vertical="top" wrapText="1"/>
    </xf>
    <xf numFmtId="0" fontId="26" fillId="0" borderId="18" xfId="0" applyFont="1" applyFill="1" applyBorder="1" applyAlignment="1">
      <alignment horizontal="center" vertical="top" wrapText="1"/>
    </xf>
    <xf numFmtId="0" fontId="0" fillId="0" borderId="0" xfId="0" applyAlignment="1"/>
    <xf numFmtId="0" fontId="34" fillId="0" borderId="0" xfId="0" applyFont="1" applyAlignment="1">
      <alignment horizontal="center" vertical="center" wrapText="1"/>
    </xf>
    <xf numFmtId="0" fontId="19" fillId="0" borderId="0" xfId="0" applyFont="1" applyAlignment="1">
      <alignment vertical="center"/>
    </xf>
    <xf numFmtId="49" fontId="26" fillId="0" borderId="1" xfId="0" applyNumberFormat="1" applyFont="1" applyBorder="1" applyAlignment="1">
      <alignment horizontal="center" vertical="top" wrapText="1"/>
    </xf>
    <xf numFmtId="0" fontId="26" fillId="0" borderId="1" xfId="0" applyFont="1" applyBorder="1" applyAlignment="1">
      <alignment horizontal="center" vertical="top" wrapText="1"/>
    </xf>
    <xf numFmtId="0" fontId="38" fillId="0" borderId="1" xfId="0" applyFont="1" applyBorder="1" applyAlignment="1">
      <alignment horizontal="center" vertical="top" wrapText="1"/>
    </xf>
    <xf numFmtId="0" fontId="0" fillId="0" borderId="24" xfId="0" applyBorder="1" applyAlignment="1">
      <alignment horizontal="center" vertical="top" wrapText="1"/>
    </xf>
    <xf numFmtId="0" fontId="24" fillId="0" borderId="7" xfId="0" applyFont="1" applyBorder="1" applyAlignment="1">
      <alignment horizontal="left" vertical="top" wrapText="1" indent="2"/>
    </xf>
    <xf numFmtId="0" fontId="0" fillId="0" borderId="8" xfId="0" applyBorder="1" applyAlignment="1">
      <alignment horizontal="left" vertical="top" wrapText="1" indent="2"/>
    </xf>
    <xf numFmtId="0" fontId="0" fillId="0" borderId="9" xfId="0" applyBorder="1" applyAlignment="1">
      <alignment horizontal="left" vertical="top" wrapText="1" indent="2"/>
    </xf>
    <xf numFmtId="0" fontId="24" fillId="0" borderId="7" xfId="0" applyFont="1" applyBorder="1" applyAlignment="1">
      <alignment horizontal="center" vertical="top" wrapText="1"/>
    </xf>
    <xf numFmtId="0" fontId="0" fillId="0" borderId="8" xfId="0" applyBorder="1" applyAlignment="1">
      <alignment horizontal="center" vertical="top" wrapText="1"/>
    </xf>
    <xf numFmtId="0" fontId="0" fillId="0" borderId="9" xfId="0" applyBorder="1" applyAlignment="1">
      <alignment horizontal="center" vertical="top" wrapText="1"/>
    </xf>
    <xf numFmtId="0" fontId="24" fillId="0" borderId="7" xfId="0" applyFont="1" applyBorder="1" applyAlignment="1">
      <alignment vertical="top" wrapText="1"/>
    </xf>
    <xf numFmtId="0" fontId="0" fillId="0" borderId="8" xfId="0" applyBorder="1" applyAlignment="1">
      <alignment vertical="top" wrapText="1"/>
    </xf>
    <xf numFmtId="0" fontId="0" fillId="0" borderId="9" xfId="0" applyBorder="1" applyAlignment="1">
      <alignment vertical="top" wrapText="1"/>
    </xf>
    <xf numFmtId="0" fontId="24" fillId="0" borderId="8" xfId="0" applyFont="1" applyBorder="1" applyAlignment="1">
      <alignment vertical="top" wrapText="1"/>
    </xf>
    <xf numFmtId="0" fontId="24" fillId="0" borderId="9" xfId="0" applyFont="1" applyBorder="1" applyAlignment="1">
      <alignment vertical="top" wrapText="1"/>
    </xf>
    <xf numFmtId="0" fontId="39" fillId="0" borderId="0" xfId="0" applyFont="1" applyAlignment="1">
      <alignment horizontal="center"/>
    </xf>
    <xf numFmtId="0" fontId="40" fillId="0" borderId="0" xfId="0" applyFont="1" applyAlignment="1"/>
    <xf numFmtId="0" fontId="37" fillId="0" borderId="0" xfId="0" applyFont="1" applyAlignment="1">
      <alignment horizontal="center" vertical="center" wrapText="1"/>
    </xf>
    <xf numFmtId="0" fontId="40" fillId="0" borderId="0" xfId="0" applyFont="1" applyAlignment="1">
      <alignment vertical="center"/>
    </xf>
    <xf numFmtId="16" fontId="24" fillId="0" borderId="1" xfId="0" applyNumberFormat="1" applyFont="1" applyBorder="1" applyAlignment="1">
      <alignment horizontal="center" vertical="top" wrapText="1"/>
    </xf>
    <xf numFmtId="0" fontId="0" fillId="0" borderId="1" xfId="0" applyBorder="1" applyAlignment="1">
      <alignment wrapText="1"/>
    </xf>
    <xf numFmtId="0" fontId="2" fillId="0" borderId="1" xfId="0" applyFont="1" applyBorder="1" applyAlignment="1">
      <alignment vertical="top" wrapText="1"/>
    </xf>
    <xf numFmtId="4" fontId="24" fillId="0" borderId="1" xfId="0" applyNumberFormat="1" applyFont="1" applyBorder="1" applyAlignment="1">
      <alignment horizontal="center" vertical="top" wrapText="1"/>
    </xf>
    <xf numFmtId="0" fontId="24" fillId="0" borderId="1" xfId="0" applyFont="1" applyBorder="1" applyAlignment="1">
      <alignment horizontal="center" vertical="top" wrapText="1"/>
    </xf>
    <xf numFmtId="0" fontId="0" fillId="0" borderId="1" xfId="0" applyFill="1" applyBorder="1" applyAlignment="1">
      <alignment vertical="top" wrapText="1"/>
    </xf>
    <xf numFmtId="0" fontId="24" fillId="0" borderId="17" xfId="0" applyFont="1" applyBorder="1" applyAlignment="1">
      <alignment vertical="top" wrapText="1"/>
    </xf>
    <xf numFmtId="165" fontId="8" fillId="0" borderId="25" xfId="1" applyNumberFormat="1" applyFont="1" applyFill="1" applyBorder="1" applyAlignment="1">
      <alignment horizontal="center" vertical="center" wrapText="1"/>
    </xf>
    <xf numFmtId="165" fontId="8" fillId="0" borderId="26" xfId="1" applyNumberFormat="1" applyFont="1" applyFill="1" applyBorder="1" applyAlignment="1">
      <alignment horizontal="center" vertical="center" wrapText="1"/>
    </xf>
    <xf numFmtId="0" fontId="8" fillId="0" borderId="27" xfId="1" applyFont="1" applyFill="1" applyBorder="1" applyAlignment="1">
      <alignment horizontal="center" vertical="center" wrapText="1"/>
    </xf>
    <xf numFmtId="0" fontId="8" fillId="0" borderId="28" xfId="1" applyFont="1" applyFill="1" applyBorder="1" applyAlignment="1">
      <alignment horizontal="center" vertical="center" wrapText="1"/>
    </xf>
    <xf numFmtId="0" fontId="8" fillId="0" borderId="25" xfId="1" applyFont="1" applyFill="1" applyBorder="1" applyAlignment="1">
      <alignment horizontal="center" vertical="center" wrapText="1"/>
    </xf>
    <xf numFmtId="0" fontId="8" fillId="0" borderId="26" xfId="1" applyFont="1" applyFill="1" applyBorder="1" applyAlignment="1">
      <alignment horizontal="center" vertical="center" wrapText="1"/>
    </xf>
    <xf numFmtId="0" fontId="8" fillId="0" borderId="7" xfId="1" applyFont="1" applyFill="1" applyBorder="1" applyAlignment="1">
      <alignment horizontal="center" vertical="center" wrapText="1"/>
    </xf>
    <xf numFmtId="0" fontId="8" fillId="0" borderId="9" xfId="1" applyFont="1" applyFill="1" applyBorder="1" applyAlignment="1">
      <alignment horizontal="center" vertical="center" wrapText="1"/>
    </xf>
    <xf numFmtId="0" fontId="7" fillId="0" borderId="0" xfId="1" applyFont="1" applyFill="1" applyBorder="1" applyAlignment="1">
      <alignment horizontal="center" vertical="center" wrapText="1"/>
    </xf>
    <xf numFmtId="0" fontId="9" fillId="0" borderId="34" xfId="1" applyFont="1" applyFill="1" applyBorder="1" applyAlignment="1">
      <alignment horizontal="center" vertical="center" wrapText="1"/>
    </xf>
    <xf numFmtId="0" fontId="0" fillId="0" borderId="35" xfId="0" applyBorder="1" applyAlignment="1">
      <alignment wrapText="1"/>
    </xf>
    <xf numFmtId="0" fontId="0" fillId="0" borderId="36" xfId="0" applyBorder="1" applyAlignment="1">
      <alignment wrapText="1"/>
    </xf>
    <xf numFmtId="0" fontId="7" fillId="0" borderId="29" xfId="1" applyFont="1" applyBorder="1" applyAlignment="1">
      <alignment horizontal="center" vertical="center"/>
    </xf>
    <xf numFmtId="0" fontId="7" fillId="0" borderId="30" xfId="1" applyFont="1" applyBorder="1" applyAlignment="1">
      <alignment horizontal="center" vertical="center"/>
    </xf>
    <xf numFmtId="0" fontId="7" fillId="0" borderId="31" xfId="1" applyFont="1" applyBorder="1" applyAlignment="1">
      <alignment horizontal="center" vertical="center"/>
    </xf>
    <xf numFmtId="0" fontId="9" fillId="2" borderId="32" xfId="1" applyFont="1" applyFill="1" applyBorder="1" applyAlignment="1">
      <alignment horizontal="center" vertical="center" wrapText="1"/>
    </xf>
    <xf numFmtId="0" fontId="9" fillId="2" borderId="10" xfId="1" applyFont="1" applyFill="1" applyBorder="1" applyAlignment="1">
      <alignment horizontal="center" vertical="center" wrapText="1"/>
    </xf>
    <xf numFmtId="0" fontId="9" fillId="2" borderId="33" xfId="1" applyFont="1" applyFill="1" applyBorder="1" applyAlignment="1">
      <alignment horizontal="center" vertical="center" wrapText="1"/>
    </xf>
    <xf numFmtId="0" fontId="9" fillId="0" borderId="32" xfId="1" applyFont="1" applyFill="1" applyBorder="1" applyAlignment="1">
      <alignment horizontal="center" vertical="center" wrapText="1"/>
    </xf>
    <xf numFmtId="0" fontId="9" fillId="0" borderId="10" xfId="1" applyFont="1" applyFill="1" applyBorder="1" applyAlignment="1">
      <alignment horizontal="center" vertical="center" wrapText="1"/>
    </xf>
    <xf numFmtId="0" fontId="9" fillId="0" borderId="33" xfId="1" applyFont="1" applyFill="1" applyBorder="1" applyAlignment="1">
      <alignment horizontal="center" vertical="center" wrapText="1"/>
    </xf>
    <xf numFmtId="0" fontId="10" fillId="0" borderId="32" xfId="1" applyFont="1" applyFill="1" applyBorder="1" applyAlignment="1">
      <alignment horizontal="center" vertical="center" wrapText="1"/>
    </xf>
    <xf numFmtId="0" fontId="10" fillId="0" borderId="10" xfId="1" applyFont="1" applyFill="1" applyBorder="1" applyAlignment="1">
      <alignment horizontal="center" vertical="center" wrapText="1"/>
    </xf>
    <xf numFmtId="0" fontId="10" fillId="0" borderId="33" xfId="1" applyFont="1" applyFill="1" applyBorder="1" applyAlignment="1">
      <alignment horizontal="center" vertical="center" wrapText="1"/>
    </xf>
    <xf numFmtId="0" fontId="9" fillId="0" borderId="32" xfId="1" applyFont="1" applyFill="1" applyBorder="1" applyAlignment="1">
      <alignment horizontal="center" vertical="center"/>
    </xf>
    <xf numFmtId="0" fontId="9" fillId="0" borderId="33" xfId="1" applyFont="1" applyFill="1" applyBorder="1" applyAlignment="1">
      <alignment horizontal="center" vertical="center"/>
    </xf>
    <xf numFmtId="0" fontId="6" fillId="0" borderId="0" xfId="1" applyFont="1" applyAlignment="1">
      <alignment horizontal="center"/>
    </xf>
  </cellXfs>
  <cellStyles count="2">
    <cellStyle name="Обычный" xfId="0" builtinId="0"/>
    <cellStyle name="Обычный 2" xfId="1"/>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dimension ref="A1:H16"/>
  <sheetViews>
    <sheetView tabSelected="1" view="pageBreakPreview" zoomScaleNormal="100" zoomScaleSheetLayoutView="100" workbookViewId="0">
      <selection activeCell="L8" sqref="L8"/>
    </sheetView>
  </sheetViews>
  <sheetFormatPr defaultColWidth="8.85546875" defaultRowHeight="15"/>
  <cols>
    <col min="1" max="1" width="48.42578125" customWidth="1"/>
    <col min="2" max="7" width="13.42578125" customWidth="1"/>
  </cols>
  <sheetData>
    <row r="1" spans="1:8" ht="15.75" customHeight="1">
      <c r="A1" s="21"/>
      <c r="B1" s="23"/>
      <c r="C1" s="23"/>
      <c r="D1" s="132" t="s">
        <v>216</v>
      </c>
      <c r="E1" s="132"/>
      <c r="F1" s="132"/>
      <c r="G1" s="132"/>
      <c r="H1" s="23"/>
    </row>
    <row r="2" spans="1:8" ht="30" customHeight="1">
      <c r="A2" s="12"/>
      <c r="B2" s="23"/>
      <c r="C2" s="23"/>
      <c r="D2" s="132"/>
      <c r="E2" s="132"/>
      <c r="F2" s="132"/>
      <c r="G2" s="132"/>
      <c r="H2" s="23"/>
    </row>
    <row r="3" spans="1:8" ht="15.75">
      <c r="A3" s="136" t="s">
        <v>23</v>
      </c>
      <c r="B3" s="137"/>
      <c r="C3" s="137"/>
      <c r="D3" s="137"/>
      <c r="E3" s="137"/>
      <c r="F3" s="137"/>
      <c r="G3" s="137"/>
    </row>
    <row r="4" spans="1:8" ht="16.5" customHeight="1">
      <c r="A4" s="138" t="s">
        <v>178</v>
      </c>
      <c r="B4" s="137"/>
      <c r="C4" s="137"/>
      <c r="D4" s="137"/>
      <c r="E4" s="137"/>
      <c r="F4" s="137"/>
      <c r="G4" s="137"/>
    </row>
    <row r="5" spans="1:8" ht="15.75">
      <c r="A5" s="12"/>
    </row>
    <row r="6" spans="1:8" ht="38.25" customHeight="1">
      <c r="A6" s="13" t="s">
        <v>24</v>
      </c>
      <c r="B6" s="135" t="s">
        <v>25</v>
      </c>
      <c r="C6" s="135"/>
      <c r="D6" s="135"/>
      <c r="E6" s="135"/>
      <c r="F6" s="135"/>
      <c r="G6" s="135"/>
    </row>
    <row r="7" spans="1:8">
      <c r="A7" s="13" t="s">
        <v>26</v>
      </c>
      <c r="B7" s="135" t="s">
        <v>27</v>
      </c>
      <c r="C7" s="135"/>
      <c r="D7" s="135"/>
      <c r="E7" s="135"/>
      <c r="F7" s="135"/>
      <c r="G7" s="135"/>
    </row>
    <row r="8" spans="1:8" ht="39.75" customHeight="1">
      <c r="A8" s="13" t="s">
        <v>28</v>
      </c>
      <c r="B8" s="133" t="s">
        <v>209</v>
      </c>
      <c r="C8" s="134"/>
      <c r="D8" s="134"/>
      <c r="E8" s="134"/>
      <c r="F8" s="134"/>
      <c r="G8" s="134"/>
    </row>
    <row r="9" spans="1:8" ht="15.75" customHeight="1">
      <c r="A9" s="38" t="s">
        <v>67</v>
      </c>
      <c r="B9" s="135" t="s">
        <v>29</v>
      </c>
      <c r="C9" s="135"/>
      <c r="D9" s="135"/>
      <c r="E9" s="135"/>
      <c r="F9" s="135"/>
      <c r="G9" s="135"/>
    </row>
    <row r="10" spans="1:8">
      <c r="A10" s="13" t="s">
        <v>30</v>
      </c>
      <c r="B10" s="14" t="s">
        <v>31</v>
      </c>
      <c r="C10" s="108" t="s">
        <v>32</v>
      </c>
      <c r="D10" s="108" t="s">
        <v>33</v>
      </c>
      <c r="E10" s="108" t="s">
        <v>175</v>
      </c>
      <c r="F10" s="108" t="s">
        <v>176</v>
      </c>
      <c r="G10" s="108" t="s">
        <v>177</v>
      </c>
    </row>
    <row r="11" spans="1:8">
      <c r="A11" s="13" t="s">
        <v>34</v>
      </c>
      <c r="B11" s="15">
        <f t="shared" ref="B11:G11" si="0">SUM(B12:B16)</f>
        <v>185855</v>
      </c>
      <c r="C11" s="15">
        <f>SUM(C12:C16)</f>
        <v>32305</v>
      </c>
      <c r="D11" s="15">
        <f t="shared" si="0"/>
        <v>36358</v>
      </c>
      <c r="E11" s="15">
        <f t="shared" si="0"/>
        <v>37645</v>
      </c>
      <c r="F11" s="15">
        <f t="shared" si="0"/>
        <v>39021</v>
      </c>
      <c r="G11" s="15">
        <f t="shared" si="0"/>
        <v>40526</v>
      </c>
    </row>
    <row r="12" spans="1:8">
      <c r="A12" s="16" t="s">
        <v>18</v>
      </c>
      <c r="B12" s="15">
        <f>SUM(C12:G12)</f>
        <v>0</v>
      </c>
      <c r="C12" s="15">
        <f>'Приложение 1'!G34</f>
        <v>0</v>
      </c>
      <c r="D12" s="15">
        <f>'Приложение 1'!H34</f>
        <v>0</v>
      </c>
      <c r="E12" s="15">
        <f>'Приложение 1'!I34</f>
        <v>0</v>
      </c>
      <c r="F12" s="15">
        <f>'Приложение 1'!J34</f>
        <v>0</v>
      </c>
      <c r="G12" s="15">
        <f>'Приложение 1'!K34</f>
        <v>0</v>
      </c>
    </row>
    <row r="13" spans="1:8">
      <c r="A13" s="16" t="s">
        <v>4</v>
      </c>
      <c r="B13" s="15">
        <f>SUM(C13:G13)</f>
        <v>184458</v>
      </c>
      <c r="C13" s="15">
        <f>'Приложение 1'!G35</f>
        <v>32052</v>
      </c>
      <c r="D13" s="15">
        <f>'Приложение 1'!H35</f>
        <v>36072</v>
      </c>
      <c r="E13" s="15">
        <f>'Приложение 1'!I35</f>
        <v>37359</v>
      </c>
      <c r="F13" s="15">
        <f>'Приложение 1'!J35</f>
        <v>38735</v>
      </c>
      <c r="G13" s="15">
        <f>'Приложение 1'!K35</f>
        <v>40240</v>
      </c>
    </row>
    <row r="14" spans="1:8">
      <c r="A14" s="16" t="s">
        <v>52</v>
      </c>
      <c r="B14" s="15">
        <f>SUM(C14:G14)</f>
        <v>1397</v>
      </c>
      <c r="C14" s="15">
        <f>'Приложение 1'!G36</f>
        <v>253</v>
      </c>
      <c r="D14" s="15">
        <f>'Приложение 1'!H36</f>
        <v>286</v>
      </c>
      <c r="E14" s="15">
        <f>'Приложение 1'!I36</f>
        <v>286</v>
      </c>
      <c r="F14" s="15">
        <f>'Приложение 1'!J36</f>
        <v>286</v>
      </c>
      <c r="G14" s="15">
        <f>'Приложение 1'!K36</f>
        <v>286</v>
      </c>
    </row>
    <row r="15" spans="1:8" ht="25.5">
      <c r="A15" s="16" t="s">
        <v>19</v>
      </c>
      <c r="B15" s="15">
        <f>SUM(C15:G15)</f>
        <v>0</v>
      </c>
      <c r="C15" s="15">
        <f>'Приложение 1'!G37</f>
        <v>0</v>
      </c>
      <c r="D15" s="15">
        <f>'Приложение 1'!H37</f>
        <v>0</v>
      </c>
      <c r="E15" s="15">
        <f>'Приложение 1'!I37</f>
        <v>0</v>
      </c>
      <c r="F15" s="15">
        <f>'Приложение 1'!J37</f>
        <v>0</v>
      </c>
      <c r="G15" s="15">
        <f>'Приложение 1'!K37</f>
        <v>0</v>
      </c>
    </row>
    <row r="16" spans="1:8">
      <c r="A16" s="13" t="s">
        <v>20</v>
      </c>
      <c r="B16" s="15">
        <f>SUM(C16:G16)</f>
        <v>0</v>
      </c>
      <c r="C16" s="15">
        <f>'Приложение 1'!G38</f>
        <v>0</v>
      </c>
      <c r="D16" s="15">
        <f>'Приложение 1'!H38</f>
        <v>0</v>
      </c>
      <c r="E16" s="15">
        <f>'Приложение 1'!I38</f>
        <v>0</v>
      </c>
      <c r="F16" s="15">
        <f>'Приложение 1'!J38</f>
        <v>0</v>
      </c>
      <c r="G16" s="15">
        <f>'Приложение 1'!K38</f>
        <v>0</v>
      </c>
    </row>
  </sheetData>
  <mergeCells count="7">
    <mergeCell ref="D1:G2"/>
    <mergeCell ref="B8:G8"/>
    <mergeCell ref="B9:G9"/>
    <mergeCell ref="A3:G3"/>
    <mergeCell ref="A4:G4"/>
    <mergeCell ref="B6:G6"/>
    <mergeCell ref="B7:G7"/>
  </mergeCells>
  <phoneticPr fontId="3" type="noConversion"/>
  <pageMargins left="0.7" right="0.7" top="0.75" bottom="0.75" header="0.3" footer="0.3"/>
  <pageSetup paperSize="9" orientation="landscape" verticalDpi="0" r:id="rId1"/>
</worksheet>
</file>

<file path=xl/worksheets/sheet2.xml><?xml version="1.0" encoding="utf-8"?>
<worksheet xmlns="http://schemas.openxmlformats.org/spreadsheetml/2006/main" xmlns:r="http://schemas.openxmlformats.org/officeDocument/2006/relationships">
  <dimension ref="A1:M44"/>
  <sheetViews>
    <sheetView view="pageBreakPreview" zoomScale="82" zoomScaleNormal="100" zoomScaleSheetLayoutView="82" workbookViewId="0">
      <selection activeCell="J24" sqref="J24"/>
    </sheetView>
  </sheetViews>
  <sheetFormatPr defaultColWidth="8.85546875" defaultRowHeight="15"/>
  <cols>
    <col min="1" max="1" width="10.7109375" style="8" bestFit="1" customWidth="1"/>
    <col min="2" max="2" width="48.28515625" style="1" customWidth="1"/>
    <col min="3" max="3" width="16.42578125" style="1" customWidth="1"/>
    <col min="4" max="4" width="18.28515625" style="1" customWidth="1"/>
    <col min="5" max="5" width="17.140625" style="1" customWidth="1"/>
    <col min="6" max="6" width="11.42578125" style="1" customWidth="1"/>
    <col min="7" max="7" width="11.42578125" style="124" customWidth="1"/>
    <col min="8" max="11" width="10.7109375" style="1" customWidth="1"/>
    <col min="12" max="12" width="22" style="1" customWidth="1"/>
    <col min="13" max="13" width="27.42578125" style="1" customWidth="1"/>
    <col min="14" max="16384" width="8.85546875" style="1"/>
  </cols>
  <sheetData>
    <row r="1" spans="1:13" ht="15.75">
      <c r="A1" s="154" t="s">
        <v>195</v>
      </c>
      <c r="B1" s="155"/>
      <c r="C1" s="155"/>
      <c r="D1" s="155"/>
      <c r="E1" s="155"/>
      <c r="F1" s="155"/>
      <c r="G1" s="155"/>
      <c r="H1" s="155"/>
      <c r="I1" s="155"/>
      <c r="J1" s="155"/>
      <c r="K1" s="155"/>
      <c r="L1" s="155"/>
      <c r="M1" s="155"/>
    </row>
    <row r="2" spans="1:13" ht="15.75">
      <c r="A2" s="154"/>
      <c r="B2" s="155"/>
      <c r="C2" s="155"/>
      <c r="D2" s="155"/>
      <c r="E2" s="155"/>
      <c r="F2" s="155"/>
      <c r="G2" s="155"/>
      <c r="H2" s="155"/>
      <c r="I2" s="155"/>
      <c r="J2" s="155"/>
      <c r="K2" s="155"/>
      <c r="L2" s="155"/>
      <c r="M2" s="155"/>
    </row>
    <row r="3" spans="1:13">
      <c r="A3" s="2"/>
    </row>
    <row r="4" spans="1:13" s="9" customFormat="1" ht="15.75">
      <c r="A4" s="156" t="s">
        <v>14</v>
      </c>
      <c r="B4" s="157"/>
      <c r="C4" s="157"/>
      <c r="D4" s="157"/>
      <c r="E4" s="157"/>
      <c r="F4" s="157"/>
      <c r="G4" s="157"/>
      <c r="H4" s="157"/>
      <c r="I4" s="157"/>
      <c r="J4" s="157"/>
      <c r="K4" s="157"/>
      <c r="L4" s="157"/>
      <c r="M4" s="157"/>
    </row>
    <row r="5" spans="1:13" s="9" customFormat="1" ht="22.5" customHeight="1">
      <c r="A5" s="158" t="s">
        <v>178</v>
      </c>
      <c r="B5" s="159"/>
      <c r="C5" s="159"/>
      <c r="D5" s="159"/>
      <c r="E5" s="159"/>
      <c r="F5" s="159"/>
      <c r="G5" s="159"/>
      <c r="H5" s="159"/>
      <c r="I5" s="159"/>
      <c r="J5" s="159"/>
      <c r="K5" s="159"/>
      <c r="L5" s="159"/>
      <c r="M5" s="159"/>
    </row>
    <row r="6" spans="1:13" s="9" customFormat="1" ht="15.75">
      <c r="A6" s="10"/>
      <c r="B6" s="11"/>
      <c r="C6" s="11"/>
      <c r="D6" s="11"/>
      <c r="E6" s="11"/>
      <c r="F6" s="11"/>
      <c r="G6" s="125"/>
      <c r="H6" s="11"/>
      <c r="I6" s="11"/>
      <c r="J6" s="11"/>
      <c r="K6" s="11"/>
      <c r="L6" s="11"/>
      <c r="M6" s="11"/>
    </row>
    <row r="7" spans="1:13" ht="71.25" customHeight="1">
      <c r="A7" s="148" t="s">
        <v>0</v>
      </c>
      <c r="B7" s="147" t="s">
        <v>12</v>
      </c>
      <c r="C7" s="147" t="s">
        <v>13</v>
      </c>
      <c r="D7" s="147" t="s">
        <v>11</v>
      </c>
      <c r="E7" s="147" t="s">
        <v>16</v>
      </c>
      <c r="F7" s="147" t="s">
        <v>15</v>
      </c>
      <c r="G7" s="152" t="s">
        <v>10</v>
      </c>
      <c r="H7" s="153"/>
      <c r="I7" s="153"/>
      <c r="J7" s="153"/>
      <c r="K7" s="153"/>
      <c r="L7" s="147" t="s">
        <v>1</v>
      </c>
      <c r="M7" s="147" t="s">
        <v>2</v>
      </c>
    </row>
    <row r="8" spans="1:13">
      <c r="A8" s="148"/>
      <c r="B8" s="147"/>
      <c r="C8" s="147"/>
      <c r="D8" s="147"/>
      <c r="E8" s="150"/>
      <c r="F8" s="150"/>
      <c r="G8" s="126">
        <v>2019</v>
      </c>
      <c r="H8" s="3">
        <v>2020</v>
      </c>
      <c r="I8" s="3">
        <v>2021</v>
      </c>
      <c r="J8" s="3">
        <v>2022</v>
      </c>
      <c r="K8" s="3">
        <v>2023</v>
      </c>
      <c r="L8" s="147"/>
      <c r="M8" s="147"/>
    </row>
    <row r="9" spans="1:13">
      <c r="A9" s="4">
        <v>1</v>
      </c>
      <c r="B9" s="3">
        <v>2</v>
      </c>
      <c r="C9" s="3">
        <v>3</v>
      </c>
      <c r="D9" s="3">
        <v>4</v>
      </c>
      <c r="E9" s="3">
        <v>5</v>
      </c>
      <c r="F9" s="3">
        <v>6</v>
      </c>
      <c r="G9" s="126">
        <v>7</v>
      </c>
      <c r="H9" s="3">
        <v>8</v>
      </c>
      <c r="I9" s="3">
        <v>9</v>
      </c>
      <c r="J9" s="3">
        <v>10</v>
      </c>
      <c r="K9" s="3">
        <v>11</v>
      </c>
      <c r="L9" s="3">
        <v>13</v>
      </c>
      <c r="M9" s="3">
        <v>14</v>
      </c>
    </row>
    <row r="10" spans="1:13" ht="58.5" customHeight="1">
      <c r="A10" s="51" t="s">
        <v>17</v>
      </c>
      <c r="B10" s="53" t="s">
        <v>74</v>
      </c>
      <c r="C10" s="110" t="s">
        <v>180</v>
      </c>
      <c r="D10" s="53"/>
      <c r="E10" s="7"/>
      <c r="F10" s="7" t="s">
        <v>54</v>
      </c>
      <c r="G10" s="127" t="s">
        <v>54</v>
      </c>
      <c r="H10" s="7" t="s">
        <v>54</v>
      </c>
      <c r="I10" s="7" t="s">
        <v>54</v>
      </c>
      <c r="J10" s="7" t="s">
        <v>54</v>
      </c>
      <c r="K10" s="7" t="s">
        <v>54</v>
      </c>
      <c r="L10" s="50"/>
      <c r="M10" s="50"/>
    </row>
    <row r="11" spans="1:13" ht="54.75" customHeight="1">
      <c r="A11" s="51" t="s">
        <v>5</v>
      </c>
      <c r="B11" s="52" t="s">
        <v>75</v>
      </c>
      <c r="C11" s="110" t="s">
        <v>180</v>
      </c>
      <c r="D11" s="53"/>
      <c r="E11" s="7"/>
      <c r="F11" s="7" t="s">
        <v>54</v>
      </c>
      <c r="G11" s="127" t="s">
        <v>54</v>
      </c>
      <c r="H11" s="7" t="s">
        <v>54</v>
      </c>
      <c r="I11" s="7" t="s">
        <v>54</v>
      </c>
      <c r="J11" s="7" t="s">
        <v>54</v>
      </c>
      <c r="K11" s="7" t="s">
        <v>54</v>
      </c>
      <c r="L11" s="50" t="s">
        <v>80</v>
      </c>
      <c r="M11" s="50" t="s">
        <v>93</v>
      </c>
    </row>
    <row r="12" spans="1:13" s="56" customFormat="1" ht="48" customHeight="1">
      <c r="A12" s="51" t="s">
        <v>76</v>
      </c>
      <c r="B12" s="52" t="s">
        <v>78</v>
      </c>
      <c r="C12" s="110" t="s">
        <v>180</v>
      </c>
      <c r="D12" s="53"/>
      <c r="E12" s="7"/>
      <c r="F12" s="7" t="s">
        <v>54</v>
      </c>
      <c r="G12" s="127" t="s">
        <v>54</v>
      </c>
      <c r="H12" s="7" t="s">
        <v>54</v>
      </c>
      <c r="I12" s="7" t="s">
        <v>54</v>
      </c>
      <c r="J12" s="7" t="s">
        <v>54</v>
      </c>
      <c r="K12" s="7" t="s">
        <v>54</v>
      </c>
      <c r="L12" s="50" t="s">
        <v>80</v>
      </c>
      <c r="M12" s="50" t="s">
        <v>81</v>
      </c>
    </row>
    <row r="13" spans="1:13" s="56" customFormat="1" ht="63" customHeight="1">
      <c r="A13" s="51" t="s">
        <v>77</v>
      </c>
      <c r="B13" s="52" t="s">
        <v>79</v>
      </c>
      <c r="C13" s="110" t="s">
        <v>180</v>
      </c>
      <c r="D13" s="53"/>
      <c r="E13" s="7"/>
      <c r="F13" s="7" t="s">
        <v>54</v>
      </c>
      <c r="G13" s="127" t="s">
        <v>54</v>
      </c>
      <c r="H13" s="7" t="s">
        <v>54</v>
      </c>
      <c r="I13" s="7" t="s">
        <v>54</v>
      </c>
      <c r="J13" s="60" t="s">
        <v>54</v>
      </c>
      <c r="K13" s="60" t="s">
        <v>54</v>
      </c>
      <c r="L13" s="50" t="s">
        <v>83</v>
      </c>
      <c r="M13" s="50" t="s">
        <v>82</v>
      </c>
    </row>
    <row r="14" spans="1:13" ht="15" customHeight="1">
      <c r="A14" s="148" t="s">
        <v>21</v>
      </c>
      <c r="B14" s="146" t="s">
        <v>85</v>
      </c>
      <c r="C14" s="147" t="s">
        <v>180</v>
      </c>
      <c r="D14" s="5" t="s">
        <v>3</v>
      </c>
      <c r="E14" s="6"/>
      <c r="F14" s="6">
        <f t="shared" ref="F14:K14" si="0">SUM(F15:F19)</f>
        <v>185855</v>
      </c>
      <c r="G14" s="128">
        <f t="shared" si="0"/>
        <v>32305</v>
      </c>
      <c r="H14" s="6">
        <f t="shared" si="0"/>
        <v>36358</v>
      </c>
      <c r="I14" s="6">
        <f t="shared" si="0"/>
        <v>37645</v>
      </c>
      <c r="J14" s="6">
        <f t="shared" si="0"/>
        <v>39021</v>
      </c>
      <c r="K14" s="6">
        <f t="shared" si="0"/>
        <v>40526</v>
      </c>
      <c r="L14" s="141"/>
      <c r="M14" s="141"/>
    </row>
    <row r="15" spans="1:13" ht="28.5" customHeight="1">
      <c r="A15" s="148"/>
      <c r="B15" s="146"/>
      <c r="C15" s="147"/>
      <c r="D15" s="3" t="s">
        <v>18</v>
      </c>
      <c r="E15" s="7"/>
      <c r="F15" s="7">
        <f>SUM(G15:K15)</f>
        <v>0</v>
      </c>
      <c r="G15" s="127">
        <f t="shared" ref="G15:K19" si="1">G22+G28</f>
        <v>0</v>
      </c>
      <c r="H15" s="7">
        <f t="shared" si="1"/>
        <v>0</v>
      </c>
      <c r="I15" s="7">
        <f t="shared" si="1"/>
        <v>0</v>
      </c>
      <c r="J15" s="7">
        <f t="shared" si="1"/>
        <v>0</v>
      </c>
      <c r="K15" s="7">
        <f t="shared" si="1"/>
        <v>0</v>
      </c>
      <c r="L15" s="142"/>
      <c r="M15" s="142"/>
    </row>
    <row r="16" spans="1:13" ht="25.5">
      <c r="A16" s="148"/>
      <c r="B16" s="146"/>
      <c r="C16" s="147"/>
      <c r="D16" s="3" t="s">
        <v>4</v>
      </c>
      <c r="E16" s="7"/>
      <c r="F16" s="7">
        <f>SUM(G16:K16)</f>
        <v>184458</v>
      </c>
      <c r="G16" s="127">
        <f t="shared" si="1"/>
        <v>32052</v>
      </c>
      <c r="H16" s="7">
        <f t="shared" si="1"/>
        <v>36072</v>
      </c>
      <c r="I16" s="7">
        <f t="shared" si="1"/>
        <v>37359</v>
      </c>
      <c r="J16" s="7">
        <f t="shared" si="1"/>
        <v>38735</v>
      </c>
      <c r="K16" s="7">
        <f t="shared" si="1"/>
        <v>40240</v>
      </c>
      <c r="L16" s="142"/>
      <c r="M16" s="142"/>
    </row>
    <row r="17" spans="1:13" ht="51">
      <c r="A17" s="148"/>
      <c r="B17" s="146"/>
      <c r="C17" s="147"/>
      <c r="D17" s="24" t="s">
        <v>52</v>
      </c>
      <c r="E17" s="7"/>
      <c r="F17" s="7">
        <f>SUM(G17:K17)</f>
        <v>1397</v>
      </c>
      <c r="G17" s="127">
        <f t="shared" si="1"/>
        <v>253</v>
      </c>
      <c r="H17" s="7">
        <f t="shared" si="1"/>
        <v>286</v>
      </c>
      <c r="I17" s="7">
        <f t="shared" si="1"/>
        <v>286</v>
      </c>
      <c r="J17" s="7">
        <f t="shared" si="1"/>
        <v>286</v>
      </c>
      <c r="K17" s="7">
        <f t="shared" si="1"/>
        <v>286</v>
      </c>
      <c r="L17" s="142"/>
      <c r="M17" s="142"/>
    </row>
    <row r="18" spans="1:13" ht="66.75" customHeight="1">
      <c r="A18" s="140"/>
      <c r="B18" s="140"/>
      <c r="C18" s="140"/>
      <c r="D18" s="3" t="s">
        <v>19</v>
      </c>
      <c r="E18" s="7"/>
      <c r="F18" s="7">
        <f>SUM(G18:K18)</f>
        <v>0</v>
      </c>
      <c r="G18" s="127">
        <f t="shared" si="1"/>
        <v>0</v>
      </c>
      <c r="H18" s="7">
        <f t="shared" si="1"/>
        <v>0</v>
      </c>
      <c r="I18" s="7">
        <f t="shared" si="1"/>
        <v>0</v>
      </c>
      <c r="J18" s="7">
        <f t="shared" si="1"/>
        <v>0</v>
      </c>
      <c r="K18" s="7">
        <f t="shared" si="1"/>
        <v>0</v>
      </c>
      <c r="L18" s="142"/>
      <c r="M18" s="142"/>
    </row>
    <row r="19" spans="1:13" ht="25.5">
      <c r="A19" s="140"/>
      <c r="B19" s="140"/>
      <c r="C19" s="140"/>
      <c r="D19" s="3" t="s">
        <v>20</v>
      </c>
      <c r="E19" s="7"/>
      <c r="F19" s="7">
        <f>SUM(G19:K19)</f>
        <v>0</v>
      </c>
      <c r="G19" s="127">
        <f t="shared" si="1"/>
        <v>0</v>
      </c>
      <c r="H19" s="7">
        <f t="shared" si="1"/>
        <v>0</v>
      </c>
      <c r="I19" s="7">
        <f t="shared" si="1"/>
        <v>0</v>
      </c>
      <c r="J19" s="7">
        <f t="shared" si="1"/>
        <v>0</v>
      </c>
      <c r="K19" s="7">
        <f t="shared" si="1"/>
        <v>0</v>
      </c>
      <c r="L19" s="143"/>
      <c r="M19" s="143"/>
    </row>
    <row r="20" spans="1:13" ht="88.5" customHeight="1">
      <c r="A20" s="51" t="s">
        <v>6</v>
      </c>
      <c r="B20" s="52" t="s">
        <v>105</v>
      </c>
      <c r="C20" s="110" t="s">
        <v>180</v>
      </c>
      <c r="D20" s="3" t="s">
        <v>3</v>
      </c>
      <c r="E20" s="7"/>
      <c r="F20" s="7" t="s">
        <v>54</v>
      </c>
      <c r="G20" s="127" t="s">
        <v>54</v>
      </c>
      <c r="H20" s="7" t="s">
        <v>54</v>
      </c>
      <c r="I20" s="7" t="s">
        <v>54</v>
      </c>
      <c r="J20" s="7" t="s">
        <v>54</v>
      </c>
      <c r="K20" s="7" t="s">
        <v>54</v>
      </c>
      <c r="L20" s="50" t="s">
        <v>86</v>
      </c>
      <c r="M20" s="50" t="s">
        <v>88</v>
      </c>
    </row>
    <row r="21" spans="1:13" ht="15" customHeight="1">
      <c r="A21" s="148" t="s">
        <v>53</v>
      </c>
      <c r="B21" s="139" t="s">
        <v>193</v>
      </c>
      <c r="C21" s="147" t="s">
        <v>180</v>
      </c>
      <c r="D21" s="5" t="s">
        <v>3</v>
      </c>
      <c r="E21" s="6"/>
      <c r="F21" s="7">
        <f t="shared" ref="F21:K21" si="2">SUM(F22:F26)</f>
        <v>1397</v>
      </c>
      <c r="G21" s="127">
        <f t="shared" si="2"/>
        <v>253</v>
      </c>
      <c r="H21" s="7">
        <f t="shared" si="2"/>
        <v>286</v>
      </c>
      <c r="I21" s="7">
        <f t="shared" si="2"/>
        <v>286</v>
      </c>
      <c r="J21" s="7">
        <f t="shared" si="2"/>
        <v>286</v>
      </c>
      <c r="K21" s="7">
        <f t="shared" si="2"/>
        <v>286</v>
      </c>
      <c r="L21" s="141" t="s">
        <v>87</v>
      </c>
      <c r="M21" s="141" t="s">
        <v>90</v>
      </c>
    </row>
    <row r="22" spans="1:13" ht="29.25" customHeight="1">
      <c r="A22" s="148"/>
      <c r="B22" s="139"/>
      <c r="C22" s="147"/>
      <c r="D22" s="3" t="s">
        <v>18</v>
      </c>
      <c r="E22" s="7"/>
      <c r="F22" s="7">
        <f>SUM(G22:K22)</f>
        <v>0</v>
      </c>
      <c r="G22" s="127">
        <v>0</v>
      </c>
      <c r="H22" s="7">
        <v>0</v>
      </c>
      <c r="I22" s="7">
        <v>0</v>
      </c>
      <c r="J22" s="7">
        <v>0</v>
      </c>
      <c r="K22" s="7">
        <v>0</v>
      </c>
      <c r="L22" s="142"/>
      <c r="M22" s="142"/>
    </row>
    <row r="23" spans="1:13" ht="25.5">
      <c r="A23" s="148"/>
      <c r="B23" s="150"/>
      <c r="C23" s="147"/>
      <c r="D23" s="3" t="s">
        <v>4</v>
      </c>
      <c r="E23" s="7"/>
      <c r="F23" s="7">
        <f>SUM(G23:K23)</f>
        <v>0</v>
      </c>
      <c r="G23" s="127">
        <v>0</v>
      </c>
      <c r="H23" s="7">
        <v>0</v>
      </c>
      <c r="I23" s="7">
        <v>0</v>
      </c>
      <c r="J23" s="7">
        <v>0</v>
      </c>
      <c r="K23" s="7">
        <v>0</v>
      </c>
      <c r="L23" s="142"/>
      <c r="M23" s="142"/>
    </row>
    <row r="24" spans="1:13" ht="51">
      <c r="A24" s="148"/>
      <c r="B24" s="150"/>
      <c r="C24" s="147"/>
      <c r="D24" s="24" t="s">
        <v>52</v>
      </c>
      <c r="E24" s="7"/>
      <c r="F24" s="127">
        <f>SUM(G24:K24)</f>
        <v>1397</v>
      </c>
      <c r="G24" s="127">
        <v>253</v>
      </c>
      <c r="H24" s="127">
        <v>286</v>
      </c>
      <c r="I24" s="127">
        <v>286</v>
      </c>
      <c r="J24" s="127">
        <v>286</v>
      </c>
      <c r="K24" s="127">
        <v>286</v>
      </c>
      <c r="L24" s="142"/>
      <c r="M24" s="142"/>
    </row>
    <row r="25" spans="1:13" ht="66.75" customHeight="1">
      <c r="A25" s="149"/>
      <c r="B25" s="151"/>
      <c r="C25" s="140"/>
      <c r="D25" s="3" t="s">
        <v>19</v>
      </c>
      <c r="E25" s="7"/>
      <c r="F25" s="7">
        <f>SUM(G25:K25)</f>
        <v>0</v>
      </c>
      <c r="G25" s="127">
        <v>0</v>
      </c>
      <c r="H25" s="7">
        <v>0</v>
      </c>
      <c r="I25" s="7">
        <v>0</v>
      </c>
      <c r="J25" s="7">
        <v>0</v>
      </c>
      <c r="K25" s="7">
        <v>0</v>
      </c>
      <c r="L25" s="142"/>
      <c r="M25" s="142"/>
    </row>
    <row r="26" spans="1:13" ht="25.5">
      <c r="A26" s="149"/>
      <c r="B26" s="151"/>
      <c r="C26" s="140"/>
      <c r="D26" s="3" t="s">
        <v>20</v>
      </c>
      <c r="E26" s="7"/>
      <c r="F26" s="7">
        <f>SUM(H26:K26)</f>
        <v>0</v>
      </c>
      <c r="G26" s="127">
        <v>0</v>
      </c>
      <c r="H26" s="7">
        <v>0</v>
      </c>
      <c r="I26" s="7">
        <v>0</v>
      </c>
      <c r="J26" s="7">
        <v>0</v>
      </c>
      <c r="K26" s="7">
        <v>0</v>
      </c>
      <c r="L26" s="143"/>
      <c r="M26" s="143"/>
    </row>
    <row r="27" spans="1:13" ht="15" customHeight="1">
      <c r="A27" s="148" t="s">
        <v>84</v>
      </c>
      <c r="B27" s="139" t="s">
        <v>200</v>
      </c>
      <c r="C27" s="147" t="s">
        <v>180</v>
      </c>
      <c r="D27" s="3" t="s">
        <v>3</v>
      </c>
      <c r="E27" s="7"/>
      <c r="F27" s="7">
        <f t="shared" ref="F27:K27" si="3">SUM(F28:F32)</f>
        <v>184458</v>
      </c>
      <c r="G27" s="127">
        <f t="shared" si="3"/>
        <v>32052</v>
      </c>
      <c r="H27" s="7">
        <f t="shared" si="3"/>
        <v>36072</v>
      </c>
      <c r="I27" s="7">
        <f t="shared" si="3"/>
        <v>37359</v>
      </c>
      <c r="J27" s="7">
        <f t="shared" si="3"/>
        <v>38735</v>
      </c>
      <c r="K27" s="7">
        <f t="shared" si="3"/>
        <v>40240</v>
      </c>
      <c r="L27" s="141" t="s">
        <v>87</v>
      </c>
      <c r="M27" s="141" t="s">
        <v>90</v>
      </c>
    </row>
    <row r="28" spans="1:13" ht="27.75" customHeight="1">
      <c r="A28" s="148"/>
      <c r="B28" s="139"/>
      <c r="C28" s="147"/>
      <c r="D28" s="3" t="s">
        <v>18</v>
      </c>
      <c r="E28" s="7"/>
      <c r="F28" s="7">
        <f>SUM(G28:K28)</f>
        <v>0</v>
      </c>
      <c r="G28" s="127">
        <v>0</v>
      </c>
      <c r="H28" s="7">
        <v>0</v>
      </c>
      <c r="I28" s="7">
        <v>0</v>
      </c>
      <c r="J28" s="7">
        <v>0</v>
      </c>
      <c r="K28" s="7">
        <v>0</v>
      </c>
      <c r="L28" s="142"/>
      <c r="M28" s="142"/>
    </row>
    <row r="29" spans="1:13" ht="25.5">
      <c r="A29" s="148"/>
      <c r="B29" s="139"/>
      <c r="C29" s="147"/>
      <c r="D29" s="3" t="s">
        <v>4</v>
      </c>
      <c r="E29" s="7"/>
      <c r="F29" s="127">
        <f>SUM(G29:K29)</f>
        <v>184458</v>
      </c>
      <c r="G29" s="129">
        <v>32052</v>
      </c>
      <c r="H29" s="127">
        <f>ROUND('Приложение 5'!R23/1000,0)</f>
        <v>36072</v>
      </c>
      <c r="I29" s="127">
        <f>ROUND('Приложение 5'!R35/1000,0)</f>
        <v>37359</v>
      </c>
      <c r="J29" s="127">
        <f>ROUND('Приложение 5'!R47/1000,0)</f>
        <v>38735</v>
      </c>
      <c r="K29" s="127">
        <f>ROUND('Приложение 5'!R59/1000,0)</f>
        <v>40240</v>
      </c>
      <c r="L29" s="142"/>
      <c r="M29" s="142"/>
    </row>
    <row r="30" spans="1:13" ht="51">
      <c r="A30" s="148"/>
      <c r="B30" s="139"/>
      <c r="C30" s="147"/>
      <c r="D30" s="24" t="s">
        <v>52</v>
      </c>
      <c r="E30" s="7"/>
      <c r="F30" s="7">
        <f>SUM(G30:K30)</f>
        <v>0</v>
      </c>
      <c r="G30" s="127">
        <v>0</v>
      </c>
      <c r="H30" s="7">
        <v>0</v>
      </c>
      <c r="I30" s="7">
        <v>0</v>
      </c>
      <c r="J30" s="7">
        <v>0</v>
      </c>
      <c r="K30" s="7">
        <v>0</v>
      </c>
      <c r="L30" s="142"/>
      <c r="M30" s="142"/>
    </row>
    <row r="31" spans="1:13" ht="66" customHeight="1">
      <c r="A31" s="140"/>
      <c r="B31" s="140"/>
      <c r="C31" s="140"/>
      <c r="D31" s="3" t="s">
        <v>19</v>
      </c>
      <c r="E31" s="7"/>
      <c r="F31" s="7">
        <f>SUM(G31:K31)</f>
        <v>0</v>
      </c>
      <c r="G31" s="127">
        <v>0</v>
      </c>
      <c r="H31" s="7">
        <v>0</v>
      </c>
      <c r="I31" s="7">
        <v>0</v>
      </c>
      <c r="J31" s="7">
        <v>0</v>
      </c>
      <c r="K31" s="7">
        <v>0</v>
      </c>
      <c r="L31" s="142"/>
      <c r="M31" s="142"/>
    </row>
    <row r="32" spans="1:13" ht="25.5">
      <c r="A32" s="140"/>
      <c r="B32" s="140"/>
      <c r="C32" s="140"/>
      <c r="D32" s="3" t="s">
        <v>20</v>
      </c>
      <c r="E32" s="7"/>
      <c r="F32" s="7">
        <f>SUM(H32:K32)</f>
        <v>0</v>
      </c>
      <c r="G32" s="130">
        <v>0</v>
      </c>
      <c r="H32" s="60">
        <v>0</v>
      </c>
      <c r="I32" s="7">
        <v>0</v>
      </c>
      <c r="J32" s="7">
        <v>0</v>
      </c>
      <c r="K32" s="7">
        <v>0</v>
      </c>
      <c r="L32" s="143"/>
      <c r="M32" s="143"/>
    </row>
    <row r="33" spans="1:13">
      <c r="A33" s="144"/>
      <c r="B33" s="146" t="s">
        <v>9</v>
      </c>
      <c r="C33" s="147" t="s">
        <v>180</v>
      </c>
      <c r="D33" s="5" t="s">
        <v>8</v>
      </c>
      <c r="E33" s="6"/>
      <c r="F33" s="6">
        <f>SUM(G33:K33)</f>
        <v>185855</v>
      </c>
      <c r="G33" s="128">
        <f>SUM(G34:G38)</f>
        <v>32305</v>
      </c>
      <c r="H33" s="6">
        <f>SUM(H34:H38)</f>
        <v>36358</v>
      </c>
      <c r="I33" s="6">
        <f>SUM(I34:I38)</f>
        <v>37645</v>
      </c>
      <c r="J33" s="6">
        <f>SUM(J34:J38)</f>
        <v>39021</v>
      </c>
      <c r="K33" s="6">
        <f>SUM(K34:K38)</f>
        <v>40526</v>
      </c>
      <c r="L33" s="139" t="s">
        <v>87</v>
      </c>
      <c r="M33" s="139" t="s">
        <v>89</v>
      </c>
    </row>
    <row r="34" spans="1:13" ht="38.25">
      <c r="A34" s="144"/>
      <c r="B34" s="146"/>
      <c r="C34" s="147"/>
      <c r="D34" s="3" t="s">
        <v>18</v>
      </c>
      <c r="E34" s="7"/>
      <c r="F34" s="7">
        <f>SUM(G34:K34)</f>
        <v>0</v>
      </c>
      <c r="G34" s="127">
        <f t="shared" ref="G34:K38" si="4">G15</f>
        <v>0</v>
      </c>
      <c r="H34" s="7">
        <f t="shared" si="4"/>
        <v>0</v>
      </c>
      <c r="I34" s="7">
        <f t="shared" si="4"/>
        <v>0</v>
      </c>
      <c r="J34" s="7">
        <f t="shared" si="4"/>
        <v>0</v>
      </c>
      <c r="K34" s="7">
        <f t="shared" si="4"/>
        <v>0</v>
      </c>
      <c r="L34" s="140"/>
      <c r="M34" s="140"/>
    </row>
    <row r="35" spans="1:13" ht="25.5">
      <c r="A35" s="144"/>
      <c r="B35" s="146"/>
      <c r="C35" s="147"/>
      <c r="D35" s="3" t="s">
        <v>4</v>
      </c>
      <c r="E35" s="7"/>
      <c r="F35" s="7">
        <f>F16</f>
        <v>184458</v>
      </c>
      <c r="G35" s="127">
        <f t="shared" si="4"/>
        <v>32052</v>
      </c>
      <c r="H35" s="7">
        <f t="shared" si="4"/>
        <v>36072</v>
      </c>
      <c r="I35" s="7">
        <f t="shared" si="4"/>
        <v>37359</v>
      </c>
      <c r="J35" s="7">
        <f t="shared" si="4"/>
        <v>38735</v>
      </c>
      <c r="K35" s="7">
        <f t="shared" si="4"/>
        <v>40240</v>
      </c>
      <c r="L35" s="140"/>
      <c r="M35" s="140"/>
    </row>
    <row r="36" spans="1:13" ht="51">
      <c r="A36" s="144"/>
      <c r="B36" s="146"/>
      <c r="C36" s="147"/>
      <c r="D36" s="24" t="s">
        <v>52</v>
      </c>
      <c r="E36" s="7"/>
      <c r="F36" s="7">
        <f>F17</f>
        <v>1397</v>
      </c>
      <c r="G36" s="127">
        <f t="shared" si="4"/>
        <v>253</v>
      </c>
      <c r="H36" s="7">
        <f t="shared" si="4"/>
        <v>286</v>
      </c>
      <c r="I36" s="7">
        <f t="shared" si="4"/>
        <v>286</v>
      </c>
      <c r="J36" s="7">
        <f t="shared" si="4"/>
        <v>286</v>
      </c>
      <c r="K36" s="7">
        <f t="shared" si="4"/>
        <v>286</v>
      </c>
      <c r="L36" s="140"/>
      <c r="M36" s="140"/>
    </row>
    <row r="37" spans="1:13" ht="66" customHeight="1">
      <c r="A37" s="145"/>
      <c r="B37" s="140"/>
      <c r="C37" s="140"/>
      <c r="D37" s="3" t="s">
        <v>19</v>
      </c>
      <c r="E37" s="7"/>
      <c r="F37" s="7">
        <f>F18</f>
        <v>0</v>
      </c>
      <c r="G37" s="127">
        <f t="shared" si="4"/>
        <v>0</v>
      </c>
      <c r="H37" s="7">
        <f t="shared" si="4"/>
        <v>0</v>
      </c>
      <c r="I37" s="7">
        <f t="shared" si="4"/>
        <v>0</v>
      </c>
      <c r="J37" s="7">
        <f t="shared" si="4"/>
        <v>0</v>
      </c>
      <c r="K37" s="7">
        <f t="shared" si="4"/>
        <v>0</v>
      </c>
      <c r="L37" s="140"/>
      <c r="M37" s="140"/>
    </row>
    <row r="38" spans="1:13" ht="25.5">
      <c r="A38" s="145"/>
      <c r="B38" s="140"/>
      <c r="C38" s="140"/>
      <c r="D38" s="3" t="s">
        <v>20</v>
      </c>
      <c r="E38" s="7"/>
      <c r="F38" s="7">
        <f>F19</f>
        <v>0</v>
      </c>
      <c r="G38" s="127">
        <f t="shared" si="4"/>
        <v>0</v>
      </c>
      <c r="H38" s="7">
        <f t="shared" si="4"/>
        <v>0</v>
      </c>
      <c r="I38" s="7">
        <f t="shared" si="4"/>
        <v>0</v>
      </c>
      <c r="J38" s="7">
        <f t="shared" si="4"/>
        <v>0</v>
      </c>
      <c r="K38" s="7">
        <f t="shared" si="4"/>
        <v>0</v>
      </c>
      <c r="L38" s="140"/>
      <c r="M38" s="140"/>
    </row>
    <row r="41" spans="1:13">
      <c r="A41" s="29" t="s">
        <v>68</v>
      </c>
      <c r="B41" s="39"/>
      <c r="H41" s="47"/>
    </row>
    <row r="42" spans="1:13">
      <c r="A42" s="29" t="s">
        <v>69</v>
      </c>
      <c r="B42" s="39"/>
      <c r="H42" s="47"/>
    </row>
    <row r="44" spans="1:13">
      <c r="F44" s="47"/>
      <c r="G44" s="131"/>
    </row>
  </sheetData>
  <mergeCells count="33">
    <mergeCell ref="A14:A19"/>
    <mergeCell ref="B14:B19"/>
    <mergeCell ref="G7:K7"/>
    <mergeCell ref="C14:C19"/>
    <mergeCell ref="A1:M1"/>
    <mergeCell ref="A2:M2"/>
    <mergeCell ref="A4:M4"/>
    <mergeCell ref="A5:M5"/>
    <mergeCell ref="L7:L8"/>
    <mergeCell ref="C7:C8"/>
    <mergeCell ref="D7:D8"/>
    <mergeCell ref="E7:E8"/>
    <mergeCell ref="F7:F8"/>
    <mergeCell ref="B7:B8"/>
    <mergeCell ref="M7:M8"/>
    <mergeCell ref="A7:A8"/>
    <mergeCell ref="A33:A38"/>
    <mergeCell ref="B33:B38"/>
    <mergeCell ref="C33:C38"/>
    <mergeCell ref="L33:L38"/>
    <mergeCell ref="C21:C26"/>
    <mergeCell ref="B27:B32"/>
    <mergeCell ref="C27:C32"/>
    <mergeCell ref="A21:A26"/>
    <mergeCell ref="A27:A32"/>
    <mergeCell ref="B21:B26"/>
    <mergeCell ref="M33:M38"/>
    <mergeCell ref="L27:L32"/>
    <mergeCell ref="M21:M26"/>
    <mergeCell ref="M27:M32"/>
    <mergeCell ref="L14:L19"/>
    <mergeCell ref="M14:M19"/>
    <mergeCell ref="L21:L26"/>
  </mergeCells>
  <phoneticPr fontId="3" type="noConversion"/>
  <pageMargins left="0.39370078740157483" right="0.19685039370078741" top="0.19685039370078741" bottom="0.19685039370078741" header="0" footer="0"/>
  <pageSetup paperSize="9" scale="59" orientation="landscape" verticalDpi="0" copies="3" r:id="rId1"/>
  <rowBreaks count="1" manualBreakCount="1">
    <brk id="26" max="12" man="1"/>
  </rowBreaks>
</worksheet>
</file>

<file path=xl/worksheets/sheet3.xml><?xml version="1.0" encoding="utf-8"?>
<worksheet xmlns="http://schemas.openxmlformats.org/spreadsheetml/2006/main" xmlns:r="http://schemas.openxmlformats.org/officeDocument/2006/relationships">
  <dimension ref="A1:K21"/>
  <sheetViews>
    <sheetView view="pageBreakPreview" zoomScaleNormal="100" zoomScaleSheetLayoutView="100" workbookViewId="0">
      <selection activeCell="B19" sqref="B19"/>
    </sheetView>
  </sheetViews>
  <sheetFormatPr defaultColWidth="8.85546875" defaultRowHeight="15"/>
  <cols>
    <col min="1" max="1" width="4.85546875" style="45" customWidth="1"/>
    <col min="2" max="2" width="36.140625" customWidth="1"/>
    <col min="3" max="3" width="14.42578125" customWidth="1"/>
    <col min="4" max="4" width="13" customWidth="1"/>
    <col min="5" max="5" width="13.85546875" customWidth="1"/>
    <col min="6" max="6" width="10.85546875" customWidth="1"/>
    <col min="7" max="10" width="11.42578125" customWidth="1"/>
    <col min="11" max="11" width="12.85546875" customWidth="1"/>
  </cols>
  <sheetData>
    <row r="1" spans="1:11" ht="15.75">
      <c r="A1" s="154" t="s">
        <v>196</v>
      </c>
      <c r="B1" s="166"/>
      <c r="C1" s="166"/>
      <c r="D1" s="166"/>
      <c r="E1" s="166"/>
      <c r="F1" s="166"/>
      <c r="G1" s="166"/>
      <c r="H1" s="166"/>
      <c r="I1" s="166"/>
      <c r="J1" s="166"/>
      <c r="K1" s="166"/>
    </row>
    <row r="2" spans="1:11" ht="15.75">
      <c r="A2" s="154"/>
      <c r="B2" s="166"/>
      <c r="C2" s="166"/>
      <c r="D2" s="166"/>
      <c r="E2" s="166"/>
      <c r="F2" s="166"/>
      <c r="G2" s="166"/>
      <c r="H2" s="166"/>
      <c r="I2" s="166"/>
      <c r="J2" s="166"/>
      <c r="K2" s="166"/>
    </row>
    <row r="3" spans="1:11" ht="15.75">
      <c r="A3" s="136" t="s">
        <v>35</v>
      </c>
      <c r="B3" s="137"/>
      <c r="C3" s="137"/>
      <c r="D3" s="137"/>
      <c r="E3" s="137"/>
      <c r="F3" s="137"/>
      <c r="G3" s="137"/>
      <c r="H3" s="137"/>
      <c r="I3" s="137"/>
      <c r="J3" s="137"/>
      <c r="K3" s="137"/>
    </row>
    <row r="4" spans="1:11" ht="23.1" customHeight="1">
      <c r="A4" s="167" t="s">
        <v>179</v>
      </c>
      <c r="B4" s="168"/>
      <c r="C4" s="168"/>
      <c r="D4" s="168"/>
      <c r="E4" s="168"/>
      <c r="F4" s="168"/>
      <c r="G4" s="168"/>
      <c r="H4" s="168"/>
      <c r="I4" s="168"/>
      <c r="J4" s="168"/>
      <c r="K4" s="168"/>
    </row>
    <row r="5" spans="1:11" ht="15.75">
      <c r="A5" s="42"/>
    </row>
    <row r="6" spans="1:11" ht="50.25" customHeight="1">
      <c r="A6" s="169" t="s">
        <v>36</v>
      </c>
      <c r="B6" s="170" t="s">
        <v>37</v>
      </c>
      <c r="C6" s="170" t="s">
        <v>38</v>
      </c>
      <c r="D6" s="170" t="s">
        <v>39</v>
      </c>
      <c r="E6" s="170" t="s">
        <v>64</v>
      </c>
      <c r="F6" s="160" t="s">
        <v>40</v>
      </c>
      <c r="G6" s="172"/>
      <c r="H6" s="172"/>
      <c r="I6" s="172"/>
      <c r="J6" s="172"/>
      <c r="K6" s="170" t="s">
        <v>65</v>
      </c>
    </row>
    <row r="7" spans="1:11" ht="30.75" customHeight="1">
      <c r="A7" s="169"/>
      <c r="B7" s="170"/>
      <c r="C7" s="171"/>
      <c r="D7" s="170"/>
      <c r="E7" s="170"/>
      <c r="F7" s="111" t="s">
        <v>32</v>
      </c>
      <c r="G7" s="107" t="s">
        <v>33</v>
      </c>
      <c r="H7" s="107" t="s">
        <v>175</v>
      </c>
      <c r="I7" s="107" t="s">
        <v>176</v>
      </c>
      <c r="J7" s="107" t="s">
        <v>177</v>
      </c>
      <c r="K7" s="170"/>
    </row>
    <row r="8" spans="1:11">
      <c r="A8" s="43">
        <v>1</v>
      </c>
      <c r="B8" s="20">
        <v>2</v>
      </c>
      <c r="C8" s="20">
        <v>3</v>
      </c>
      <c r="D8" s="20">
        <v>4</v>
      </c>
      <c r="E8" s="20">
        <v>5</v>
      </c>
      <c r="F8" s="54">
        <v>6</v>
      </c>
      <c r="G8" s="20">
        <v>7</v>
      </c>
      <c r="H8" s="20">
        <v>8</v>
      </c>
      <c r="I8" s="20">
        <v>9</v>
      </c>
      <c r="J8" s="20">
        <v>10</v>
      </c>
      <c r="K8" s="20">
        <v>12</v>
      </c>
    </row>
    <row r="9" spans="1:11" ht="15" customHeight="1">
      <c r="A9" s="160" t="s">
        <v>91</v>
      </c>
      <c r="B9" s="161"/>
      <c r="C9" s="161"/>
      <c r="D9" s="161"/>
      <c r="E9" s="161"/>
      <c r="F9" s="161"/>
      <c r="G9" s="161"/>
      <c r="H9" s="161"/>
      <c r="I9" s="161"/>
      <c r="J9" s="161"/>
      <c r="K9" s="162"/>
    </row>
    <row r="10" spans="1:11">
      <c r="A10" s="44" t="s">
        <v>17</v>
      </c>
      <c r="B10" s="160" t="s">
        <v>92</v>
      </c>
      <c r="C10" s="161"/>
      <c r="D10" s="161"/>
      <c r="E10" s="161"/>
      <c r="F10" s="161"/>
      <c r="G10" s="161"/>
      <c r="H10" s="161"/>
      <c r="I10" s="161"/>
      <c r="J10" s="161"/>
      <c r="K10" s="162"/>
    </row>
    <row r="11" spans="1:11" ht="38.25">
      <c r="A11" s="44" t="s">
        <v>70</v>
      </c>
      <c r="B11" s="109" t="s">
        <v>207</v>
      </c>
      <c r="C11" s="99" t="s">
        <v>144</v>
      </c>
      <c r="D11" s="99" t="s">
        <v>41</v>
      </c>
      <c r="E11" s="116">
        <v>23</v>
      </c>
      <c r="F11" s="116">
        <v>23</v>
      </c>
      <c r="G11" s="116">
        <v>23</v>
      </c>
      <c r="H11" s="116">
        <v>23</v>
      </c>
      <c r="I11" s="116">
        <v>23</v>
      </c>
      <c r="J11" s="116">
        <v>23</v>
      </c>
      <c r="K11" s="99">
        <v>1</v>
      </c>
    </row>
    <row r="12" spans="1:11" ht="25.5">
      <c r="A12" s="46" t="s">
        <v>94</v>
      </c>
      <c r="B12" s="98" t="s">
        <v>141</v>
      </c>
      <c r="C12" s="99" t="s">
        <v>165</v>
      </c>
      <c r="D12" s="99" t="s">
        <v>41</v>
      </c>
      <c r="E12" s="117">
        <v>100</v>
      </c>
      <c r="F12" s="116">
        <v>100</v>
      </c>
      <c r="G12" s="116">
        <v>100</v>
      </c>
      <c r="H12" s="116">
        <v>100</v>
      </c>
      <c r="I12" s="116">
        <v>100</v>
      </c>
      <c r="J12" s="116">
        <v>100</v>
      </c>
      <c r="K12" s="99">
        <v>1</v>
      </c>
    </row>
    <row r="13" spans="1:11" ht="108.75" customHeight="1">
      <c r="A13" s="46" t="s">
        <v>95</v>
      </c>
      <c r="B13" s="98" t="s">
        <v>96</v>
      </c>
      <c r="C13" s="99" t="s">
        <v>166</v>
      </c>
      <c r="D13" s="99" t="s">
        <v>41</v>
      </c>
      <c r="E13" s="116">
        <v>100</v>
      </c>
      <c r="F13" s="116">
        <v>100</v>
      </c>
      <c r="G13" s="116">
        <v>100</v>
      </c>
      <c r="H13" s="116">
        <v>100</v>
      </c>
      <c r="I13" s="116">
        <v>100</v>
      </c>
      <c r="J13" s="116">
        <v>100</v>
      </c>
      <c r="K13" s="99">
        <v>1</v>
      </c>
    </row>
    <row r="14" spans="1:11" ht="38.25">
      <c r="A14" s="44" t="s">
        <v>98</v>
      </c>
      <c r="B14" s="98" t="s">
        <v>97</v>
      </c>
      <c r="C14" s="99" t="s">
        <v>147</v>
      </c>
      <c r="D14" s="99" t="s">
        <v>41</v>
      </c>
      <c r="E14" s="116">
        <v>72</v>
      </c>
      <c r="F14" s="116">
        <v>74</v>
      </c>
      <c r="G14" s="116">
        <v>75</v>
      </c>
      <c r="H14" s="116">
        <v>75</v>
      </c>
      <c r="I14" s="116">
        <v>75</v>
      </c>
      <c r="J14" s="116">
        <v>75</v>
      </c>
      <c r="K14" s="99">
        <v>1</v>
      </c>
    </row>
    <row r="15" spans="1:11" ht="38.25">
      <c r="A15" s="46" t="s">
        <v>99</v>
      </c>
      <c r="B15" s="100" t="s">
        <v>101</v>
      </c>
      <c r="C15" s="99" t="s">
        <v>166</v>
      </c>
      <c r="D15" s="99" t="s">
        <v>103</v>
      </c>
      <c r="E15" s="116">
        <v>8.5</v>
      </c>
      <c r="F15" s="116">
        <v>8.5</v>
      </c>
      <c r="G15" s="116">
        <v>8.5</v>
      </c>
      <c r="H15" s="116">
        <v>8.5</v>
      </c>
      <c r="I15" s="116">
        <v>8.5</v>
      </c>
      <c r="J15" s="116">
        <v>8.5</v>
      </c>
      <c r="K15" s="99">
        <v>1</v>
      </c>
    </row>
    <row r="16" spans="1:11" ht="38.25">
      <c r="A16" s="46" t="s">
        <v>100</v>
      </c>
      <c r="B16" s="100" t="s">
        <v>143</v>
      </c>
      <c r="C16" s="99" t="s">
        <v>144</v>
      </c>
      <c r="D16" s="99" t="s">
        <v>41</v>
      </c>
      <c r="E16" s="116">
        <v>40</v>
      </c>
      <c r="F16" s="116">
        <v>40</v>
      </c>
      <c r="G16" s="116">
        <v>40</v>
      </c>
      <c r="H16" s="116">
        <v>40</v>
      </c>
      <c r="I16" s="116">
        <v>40</v>
      </c>
      <c r="J16" s="116">
        <v>40</v>
      </c>
      <c r="K16" s="99">
        <v>1</v>
      </c>
    </row>
    <row r="17" spans="1:11" ht="38.25">
      <c r="A17" s="46" t="s">
        <v>167</v>
      </c>
      <c r="B17" s="115" t="s">
        <v>102</v>
      </c>
      <c r="C17" s="99" t="s">
        <v>144</v>
      </c>
      <c r="D17" s="99" t="s">
        <v>73</v>
      </c>
      <c r="E17" s="116">
        <v>0</v>
      </c>
      <c r="F17" s="116">
        <v>0</v>
      </c>
      <c r="G17" s="116">
        <v>0</v>
      </c>
      <c r="H17" s="116">
        <v>0</v>
      </c>
      <c r="I17" s="116">
        <v>0</v>
      </c>
      <c r="J17" s="116">
        <v>0</v>
      </c>
      <c r="K17" s="99">
        <v>1</v>
      </c>
    </row>
    <row r="18" spans="1:11" ht="25.5" customHeight="1">
      <c r="A18" s="46" t="s">
        <v>21</v>
      </c>
      <c r="B18" s="163" t="s">
        <v>212</v>
      </c>
      <c r="C18" s="164"/>
      <c r="D18" s="164"/>
      <c r="E18" s="164"/>
      <c r="F18" s="164"/>
      <c r="G18" s="164"/>
      <c r="H18" s="164"/>
      <c r="I18" s="164"/>
      <c r="J18" s="164"/>
      <c r="K18" s="165"/>
    </row>
    <row r="19" spans="1:11" ht="53.25" customHeight="1">
      <c r="A19" s="44" t="s">
        <v>71</v>
      </c>
      <c r="B19" s="101" t="s">
        <v>142</v>
      </c>
      <c r="C19" s="99" t="s">
        <v>165</v>
      </c>
      <c r="D19" s="99" t="s">
        <v>41</v>
      </c>
      <c r="E19" s="117">
        <v>150</v>
      </c>
      <c r="F19" s="116">
        <v>150</v>
      </c>
      <c r="G19" s="116">
        <v>150</v>
      </c>
      <c r="H19" s="116">
        <v>150</v>
      </c>
      <c r="I19" s="116">
        <v>150</v>
      </c>
      <c r="J19" s="116">
        <v>150</v>
      </c>
      <c r="K19" s="99">
        <v>2</v>
      </c>
    </row>
    <row r="20" spans="1:11" ht="63.75" customHeight="1">
      <c r="A20" s="44" t="s">
        <v>72</v>
      </c>
      <c r="B20" s="101" t="s">
        <v>146</v>
      </c>
      <c r="C20" s="99" t="s">
        <v>166</v>
      </c>
      <c r="D20" s="99" t="s">
        <v>41</v>
      </c>
      <c r="E20" s="116">
        <v>50</v>
      </c>
      <c r="F20" s="116">
        <v>50</v>
      </c>
      <c r="G20" s="116">
        <v>50</v>
      </c>
      <c r="H20" s="116">
        <v>50</v>
      </c>
      <c r="I20" s="116">
        <v>50</v>
      </c>
      <c r="J20" s="116">
        <v>50</v>
      </c>
      <c r="K20" s="102">
        <v>2</v>
      </c>
    </row>
    <row r="21" spans="1:11" ht="38.25">
      <c r="A21" s="44" t="s">
        <v>145</v>
      </c>
      <c r="B21" s="101" t="s">
        <v>201</v>
      </c>
      <c r="C21" s="99" t="s">
        <v>166</v>
      </c>
      <c r="D21" s="103" t="s">
        <v>42</v>
      </c>
      <c r="E21" s="116">
        <v>100</v>
      </c>
      <c r="F21" s="116">
        <v>100</v>
      </c>
      <c r="G21" s="116">
        <v>100</v>
      </c>
      <c r="H21" s="116">
        <v>100</v>
      </c>
      <c r="I21" s="116">
        <v>100</v>
      </c>
      <c r="J21" s="116">
        <v>100</v>
      </c>
      <c r="K21" s="102">
        <v>2</v>
      </c>
    </row>
  </sheetData>
  <mergeCells count="14">
    <mergeCell ref="B10:K10"/>
    <mergeCell ref="A9:K9"/>
    <mergeCell ref="B18:K18"/>
    <mergeCell ref="A1:K1"/>
    <mergeCell ref="A2:K2"/>
    <mergeCell ref="A3:K3"/>
    <mergeCell ref="A4:K4"/>
    <mergeCell ref="A6:A7"/>
    <mergeCell ref="B6:B7"/>
    <mergeCell ref="C6:C7"/>
    <mergeCell ref="F6:J6"/>
    <mergeCell ref="D6:D7"/>
    <mergeCell ref="K6:K7"/>
    <mergeCell ref="E6:E7"/>
  </mergeCells>
  <phoneticPr fontId="3" type="noConversion"/>
  <pageMargins left="0.39370078740157483" right="0.39370078740157483" top="0.39370078740157483" bottom="0.39370078740157483" header="0" footer="0"/>
  <pageSetup paperSize="9" scale="85" orientation="landscape" verticalDpi="0" copies="3" r:id="rId1"/>
</worksheet>
</file>

<file path=xl/worksheets/sheet4.xml><?xml version="1.0" encoding="utf-8"?>
<worksheet xmlns="http://schemas.openxmlformats.org/spreadsheetml/2006/main" xmlns:r="http://schemas.openxmlformats.org/officeDocument/2006/relationships">
  <dimension ref="A1:K50"/>
  <sheetViews>
    <sheetView view="pageBreakPreview" zoomScale="90" zoomScaleNormal="100" zoomScaleSheetLayoutView="90" workbookViewId="0">
      <selection activeCell="D40" sqref="D40:D45"/>
    </sheetView>
  </sheetViews>
  <sheetFormatPr defaultColWidth="8.85546875" defaultRowHeight="15"/>
  <cols>
    <col min="1" max="1" width="8.85546875" style="29"/>
    <col min="2" max="2" width="36.140625" style="17" customWidth="1"/>
    <col min="3" max="3" width="101.140625" style="17" customWidth="1"/>
    <col min="4" max="4" width="30" style="17" customWidth="1"/>
    <col min="5" max="5" width="15.7109375" style="17" customWidth="1"/>
    <col min="6" max="16384" width="8.85546875" style="17"/>
  </cols>
  <sheetData>
    <row r="1" spans="1:11" ht="15.75">
      <c r="A1" s="154" t="s">
        <v>197</v>
      </c>
      <c r="B1" s="155"/>
      <c r="C1" s="155"/>
      <c r="D1" s="155"/>
      <c r="E1" s="155"/>
      <c r="F1" s="27"/>
    </row>
    <row r="2" spans="1:11">
      <c r="A2" s="37"/>
    </row>
    <row r="3" spans="1:11" ht="16.5" customHeight="1">
      <c r="A3" s="184" t="s">
        <v>206</v>
      </c>
      <c r="B3" s="185"/>
      <c r="C3" s="185"/>
      <c r="D3" s="185"/>
      <c r="E3" s="185"/>
    </row>
    <row r="4" spans="1:11" ht="21" customHeight="1">
      <c r="A4" s="186" t="s">
        <v>179</v>
      </c>
      <c r="B4" s="187"/>
      <c r="C4" s="187"/>
      <c r="D4" s="187"/>
      <c r="E4" s="187"/>
      <c r="F4" s="1"/>
      <c r="G4" s="1"/>
      <c r="H4" s="1"/>
      <c r="I4" s="1"/>
      <c r="J4" s="1"/>
      <c r="K4" s="1"/>
    </row>
    <row r="5" spans="1:11">
      <c r="A5" s="36"/>
    </row>
    <row r="6" spans="1:11" ht="15" customHeight="1">
      <c r="A6" s="14" t="s">
        <v>0</v>
      </c>
      <c r="B6" s="14" t="s">
        <v>55</v>
      </c>
      <c r="C6" s="14" t="s">
        <v>56</v>
      </c>
      <c r="D6" s="14" t="s">
        <v>63</v>
      </c>
      <c r="E6" s="14" t="s">
        <v>57</v>
      </c>
    </row>
    <row r="7" spans="1:11">
      <c r="A7" s="14">
        <v>1</v>
      </c>
      <c r="B7" s="14">
        <v>2</v>
      </c>
      <c r="C7" s="14">
        <v>3</v>
      </c>
      <c r="D7" s="14">
        <v>4</v>
      </c>
      <c r="E7" s="14">
        <v>5</v>
      </c>
    </row>
    <row r="8" spans="1:11" ht="53.25" customHeight="1">
      <c r="A8" s="176" t="s">
        <v>17</v>
      </c>
      <c r="B8" s="179" t="s">
        <v>208</v>
      </c>
      <c r="C8" s="106" t="s">
        <v>171</v>
      </c>
      <c r="D8" s="179" t="s">
        <v>203</v>
      </c>
      <c r="E8" s="179" t="s">
        <v>59</v>
      </c>
    </row>
    <row r="9" spans="1:11">
      <c r="A9" s="177"/>
      <c r="B9" s="180"/>
      <c r="C9" s="104" t="s">
        <v>58</v>
      </c>
      <c r="D9" s="180"/>
      <c r="E9" s="180"/>
    </row>
    <row r="10" spans="1:11">
      <c r="A10" s="177"/>
      <c r="B10" s="180"/>
      <c r="C10" s="104" t="s">
        <v>172</v>
      </c>
      <c r="D10" s="180"/>
      <c r="E10" s="180"/>
    </row>
    <row r="11" spans="1:11" ht="25.5">
      <c r="A11" s="177"/>
      <c r="B11" s="180"/>
      <c r="C11" s="104" t="s">
        <v>173</v>
      </c>
      <c r="D11" s="180"/>
      <c r="E11" s="180"/>
    </row>
    <row r="12" spans="1:11">
      <c r="A12" s="177"/>
      <c r="B12" s="180"/>
      <c r="C12" s="104" t="s">
        <v>174</v>
      </c>
      <c r="D12" s="180"/>
      <c r="E12" s="180"/>
    </row>
    <row r="13" spans="1:11">
      <c r="A13" s="178"/>
      <c r="B13" s="181"/>
      <c r="C13" s="105" t="s">
        <v>115</v>
      </c>
      <c r="D13" s="181"/>
      <c r="E13" s="181"/>
    </row>
    <row r="14" spans="1:11" ht="65.25" customHeight="1">
      <c r="A14" s="176" t="s">
        <v>21</v>
      </c>
      <c r="B14" s="179" t="s">
        <v>194</v>
      </c>
      <c r="C14" s="106" t="s">
        <v>168</v>
      </c>
      <c r="D14" s="179" t="s">
        <v>204</v>
      </c>
      <c r="E14" s="179" t="s">
        <v>59</v>
      </c>
    </row>
    <row r="15" spans="1:11" ht="18" customHeight="1">
      <c r="A15" s="177"/>
      <c r="B15" s="180"/>
      <c r="C15" s="58" t="s">
        <v>58</v>
      </c>
      <c r="D15" s="180"/>
      <c r="E15" s="180"/>
    </row>
    <row r="16" spans="1:11">
      <c r="A16" s="177"/>
      <c r="B16" s="180"/>
      <c r="C16" s="96" t="s">
        <v>151</v>
      </c>
      <c r="D16" s="180"/>
      <c r="E16" s="180"/>
    </row>
    <row r="17" spans="1:5">
      <c r="A17" s="177"/>
      <c r="B17" s="180"/>
      <c r="C17" s="58" t="s">
        <v>109</v>
      </c>
      <c r="D17" s="180"/>
      <c r="E17" s="180"/>
    </row>
    <row r="18" spans="1:5" ht="16.5" customHeight="1">
      <c r="A18" s="177"/>
      <c r="B18" s="180"/>
      <c r="C18" s="58" t="s">
        <v>106</v>
      </c>
      <c r="D18" s="180"/>
      <c r="E18" s="180"/>
    </row>
    <row r="19" spans="1:5" ht="28.5" customHeight="1">
      <c r="A19" s="178"/>
      <c r="B19" s="181"/>
      <c r="C19" s="105" t="s">
        <v>169</v>
      </c>
      <c r="D19" s="181"/>
      <c r="E19" s="181"/>
    </row>
    <row r="20" spans="1:5" ht="53.25" customHeight="1">
      <c r="A20" s="173" t="s">
        <v>7</v>
      </c>
      <c r="B20" s="179" t="s">
        <v>96</v>
      </c>
      <c r="C20" s="57" t="s">
        <v>107</v>
      </c>
      <c r="D20" s="179" t="s">
        <v>61</v>
      </c>
      <c r="E20" s="179" t="s">
        <v>59</v>
      </c>
    </row>
    <row r="21" spans="1:5" ht="18" customHeight="1">
      <c r="A21" s="174"/>
      <c r="B21" s="182"/>
      <c r="C21" s="58" t="s">
        <v>58</v>
      </c>
      <c r="D21" s="180"/>
      <c r="E21" s="180"/>
    </row>
    <row r="22" spans="1:5" ht="18" customHeight="1">
      <c r="A22" s="174"/>
      <c r="B22" s="182"/>
      <c r="C22" s="96" t="s">
        <v>150</v>
      </c>
      <c r="D22" s="180"/>
      <c r="E22" s="180"/>
    </row>
    <row r="23" spans="1:5" ht="27.75" customHeight="1">
      <c r="A23" s="174"/>
      <c r="B23" s="182"/>
      <c r="C23" s="58" t="s">
        <v>113</v>
      </c>
      <c r="D23" s="180"/>
      <c r="E23" s="180"/>
    </row>
    <row r="24" spans="1:5" ht="18.75" customHeight="1">
      <c r="A24" s="174"/>
      <c r="B24" s="182"/>
      <c r="C24" s="58" t="s">
        <v>114</v>
      </c>
      <c r="D24" s="180"/>
      <c r="E24" s="180"/>
    </row>
    <row r="25" spans="1:5" ht="15" customHeight="1">
      <c r="A25" s="175"/>
      <c r="B25" s="183"/>
      <c r="C25" s="59" t="s">
        <v>115</v>
      </c>
      <c r="D25" s="181"/>
      <c r="E25" s="181"/>
    </row>
    <row r="26" spans="1:5" ht="38.25" customHeight="1">
      <c r="A26" s="173" t="s">
        <v>22</v>
      </c>
      <c r="B26" s="179" t="s">
        <v>97</v>
      </c>
      <c r="C26" s="57" t="s">
        <v>112</v>
      </c>
      <c r="D26" s="179" t="s">
        <v>61</v>
      </c>
      <c r="E26" s="179" t="s">
        <v>59</v>
      </c>
    </row>
    <row r="27" spans="1:5" ht="15" customHeight="1">
      <c r="A27" s="174"/>
      <c r="B27" s="182"/>
      <c r="C27" s="58" t="s">
        <v>58</v>
      </c>
      <c r="D27" s="180"/>
      <c r="E27" s="180"/>
    </row>
    <row r="28" spans="1:5" ht="17.25" customHeight="1">
      <c r="A28" s="174"/>
      <c r="B28" s="182"/>
      <c r="C28" s="96" t="s">
        <v>149</v>
      </c>
      <c r="D28" s="180"/>
      <c r="E28" s="180"/>
    </row>
    <row r="29" spans="1:5" ht="38.25" customHeight="1">
      <c r="A29" s="174"/>
      <c r="B29" s="182"/>
      <c r="C29" s="58" t="s">
        <v>108</v>
      </c>
      <c r="D29" s="180"/>
      <c r="E29" s="180"/>
    </row>
    <row r="30" spans="1:5" ht="39" customHeight="1">
      <c r="A30" s="174"/>
      <c r="B30" s="182"/>
      <c r="C30" s="58" t="s">
        <v>110</v>
      </c>
      <c r="D30" s="180"/>
      <c r="E30" s="180"/>
    </row>
    <row r="31" spans="1:5" ht="25.5" customHeight="1">
      <c r="A31" s="175"/>
      <c r="B31" s="183"/>
      <c r="C31" s="59" t="s">
        <v>111</v>
      </c>
      <c r="D31" s="181"/>
      <c r="E31" s="181"/>
    </row>
    <row r="32" spans="1:5" ht="67.5" customHeight="1">
      <c r="A32" s="55" t="s">
        <v>148</v>
      </c>
      <c r="B32" s="49" t="s">
        <v>101</v>
      </c>
      <c r="C32" s="94" t="s">
        <v>117</v>
      </c>
      <c r="D32" s="57" t="s">
        <v>116</v>
      </c>
      <c r="E32" s="49" t="s">
        <v>60</v>
      </c>
    </row>
    <row r="33" spans="1:5" ht="18.75" customHeight="1">
      <c r="A33" s="173" t="s">
        <v>170</v>
      </c>
      <c r="B33" s="179" t="s">
        <v>143</v>
      </c>
      <c r="C33" s="96" t="s">
        <v>58</v>
      </c>
      <c r="D33" s="179" t="s">
        <v>61</v>
      </c>
      <c r="E33" s="179" t="s">
        <v>59</v>
      </c>
    </row>
    <row r="34" spans="1:5" ht="18.75" customHeight="1">
      <c r="A34" s="174"/>
      <c r="B34" s="182"/>
      <c r="C34" s="96" t="s">
        <v>152</v>
      </c>
      <c r="D34" s="180"/>
      <c r="E34" s="180"/>
    </row>
    <row r="35" spans="1:5" ht="15" customHeight="1">
      <c r="A35" s="174"/>
      <c r="B35" s="182"/>
      <c r="C35" s="96" t="s">
        <v>153</v>
      </c>
      <c r="D35" s="180"/>
      <c r="E35" s="180"/>
    </row>
    <row r="36" spans="1:5" ht="17.25" customHeight="1">
      <c r="A36" s="174"/>
      <c r="B36" s="182"/>
      <c r="C36" s="96" t="s">
        <v>154</v>
      </c>
      <c r="D36" s="180"/>
      <c r="E36" s="180"/>
    </row>
    <row r="37" spans="1:5" ht="15" customHeight="1">
      <c r="A37" s="174"/>
      <c r="B37" s="182"/>
      <c r="C37" s="97" t="s">
        <v>155</v>
      </c>
      <c r="D37" s="180"/>
      <c r="E37" s="180"/>
    </row>
    <row r="38" spans="1:5" ht="77.25" customHeight="1">
      <c r="A38" s="55" t="s">
        <v>210</v>
      </c>
      <c r="B38" s="49" t="s">
        <v>102</v>
      </c>
      <c r="C38" s="118" t="s">
        <v>119</v>
      </c>
      <c r="D38" s="118" t="s">
        <v>118</v>
      </c>
      <c r="E38" s="49" t="s">
        <v>60</v>
      </c>
    </row>
    <row r="39" spans="1:5" ht="409.5" customHeight="1">
      <c r="A39" s="119" t="s">
        <v>211</v>
      </c>
      <c r="B39" s="49" t="s">
        <v>104</v>
      </c>
      <c r="C39" s="120" t="s">
        <v>140</v>
      </c>
      <c r="D39" s="94" t="s">
        <v>163</v>
      </c>
      <c r="E39" s="25" t="s">
        <v>62</v>
      </c>
    </row>
    <row r="40" spans="1:5" ht="80.25" customHeight="1">
      <c r="A40" s="173" t="s">
        <v>157</v>
      </c>
      <c r="B40" s="179" t="s">
        <v>146</v>
      </c>
      <c r="C40" s="95" t="s">
        <v>158</v>
      </c>
      <c r="D40" s="179" t="s">
        <v>61</v>
      </c>
      <c r="E40" s="179" t="s">
        <v>59</v>
      </c>
    </row>
    <row r="41" spans="1:5" ht="17.25" customHeight="1">
      <c r="A41" s="174"/>
      <c r="B41" s="182"/>
      <c r="C41" s="96" t="s">
        <v>58</v>
      </c>
      <c r="D41" s="180"/>
      <c r="E41" s="180"/>
    </row>
    <row r="42" spans="1:5" ht="17.25" customHeight="1">
      <c r="A42" s="174"/>
      <c r="B42" s="182"/>
      <c r="C42" s="96" t="s">
        <v>159</v>
      </c>
      <c r="D42" s="180"/>
      <c r="E42" s="180"/>
    </row>
    <row r="43" spans="1:5" ht="28.5" customHeight="1">
      <c r="A43" s="174"/>
      <c r="B43" s="182"/>
      <c r="C43" s="96" t="s">
        <v>160</v>
      </c>
      <c r="D43" s="180"/>
      <c r="E43" s="180"/>
    </row>
    <row r="44" spans="1:5" ht="42.75" customHeight="1">
      <c r="A44" s="174"/>
      <c r="B44" s="182"/>
      <c r="C44" s="96" t="s">
        <v>161</v>
      </c>
      <c r="D44" s="180"/>
      <c r="E44" s="180"/>
    </row>
    <row r="45" spans="1:5" ht="42" customHeight="1">
      <c r="A45" s="175"/>
      <c r="B45" s="183"/>
      <c r="C45" s="97" t="s">
        <v>162</v>
      </c>
      <c r="D45" s="181"/>
      <c r="E45" s="181"/>
    </row>
    <row r="46" spans="1:5" ht="15.75" customHeight="1">
      <c r="A46" s="188" t="s">
        <v>156</v>
      </c>
      <c r="B46" s="135" t="s">
        <v>202</v>
      </c>
      <c r="C46" s="95" t="s">
        <v>58</v>
      </c>
      <c r="D46" s="179" t="s">
        <v>61</v>
      </c>
      <c r="E46" s="179" t="s">
        <v>62</v>
      </c>
    </row>
    <row r="47" spans="1:5">
      <c r="A47" s="189"/>
      <c r="B47" s="189"/>
      <c r="C47" s="96" t="s">
        <v>120</v>
      </c>
      <c r="D47" s="180"/>
      <c r="E47" s="180"/>
    </row>
    <row r="48" spans="1:5" ht="18.75" customHeight="1">
      <c r="A48" s="189"/>
      <c r="B48" s="189"/>
      <c r="C48" s="96" t="s">
        <v>121</v>
      </c>
      <c r="D48" s="180"/>
      <c r="E48" s="180"/>
    </row>
    <row r="49" spans="1:5" ht="17.25" customHeight="1">
      <c r="A49" s="189"/>
      <c r="B49" s="189"/>
      <c r="C49" s="96" t="s">
        <v>122</v>
      </c>
      <c r="D49" s="180"/>
      <c r="E49" s="180"/>
    </row>
    <row r="50" spans="1:5" ht="17.25" customHeight="1">
      <c r="A50" s="189"/>
      <c r="B50" s="189"/>
      <c r="C50" s="97" t="s">
        <v>123</v>
      </c>
      <c r="D50" s="181"/>
      <c r="E50" s="181"/>
    </row>
  </sheetData>
  <mergeCells count="31">
    <mergeCell ref="E46:E50"/>
    <mergeCell ref="A46:A50"/>
    <mergeCell ref="B46:B50"/>
    <mergeCell ref="E40:E45"/>
    <mergeCell ref="E33:E37"/>
    <mergeCell ref="D46:D50"/>
    <mergeCell ref="A40:A45"/>
    <mergeCell ref="D40:D45"/>
    <mergeCell ref="D33:D37"/>
    <mergeCell ref="B40:B45"/>
    <mergeCell ref="A33:A37"/>
    <mergeCell ref="B33:B37"/>
    <mergeCell ref="E26:E31"/>
    <mergeCell ref="E20:E25"/>
    <mergeCell ref="B26:B31"/>
    <mergeCell ref="E8:E13"/>
    <mergeCell ref="D20:D25"/>
    <mergeCell ref="A1:E1"/>
    <mergeCell ref="A3:E3"/>
    <mergeCell ref="A4:E4"/>
    <mergeCell ref="A14:A19"/>
    <mergeCell ref="B14:B19"/>
    <mergeCell ref="B8:B13"/>
    <mergeCell ref="D8:D13"/>
    <mergeCell ref="E14:E19"/>
    <mergeCell ref="A20:A25"/>
    <mergeCell ref="A26:A31"/>
    <mergeCell ref="A8:A13"/>
    <mergeCell ref="D14:D19"/>
    <mergeCell ref="D26:D31"/>
    <mergeCell ref="B20:B25"/>
  </mergeCells>
  <phoneticPr fontId="3" type="noConversion"/>
  <pageMargins left="0.70866141732283472" right="0.70866141732283472" top="0.74803149606299213" bottom="0.74803149606299213" header="0.31496062992125984" footer="0.31496062992125984"/>
  <pageSetup paperSize="9" scale="62" orientation="landscape" verticalDpi="0" copies="3" r:id="rId1"/>
  <rowBreaks count="2" manualBreakCount="2">
    <brk id="31" max="4" man="1"/>
    <brk id="39" max="16383" man="1"/>
  </rowBreaks>
</worksheet>
</file>

<file path=xl/worksheets/sheet5.xml><?xml version="1.0" encoding="utf-8"?>
<worksheet xmlns="http://schemas.openxmlformats.org/spreadsheetml/2006/main" xmlns:r="http://schemas.openxmlformats.org/officeDocument/2006/relationships">
  <dimension ref="A1:K24"/>
  <sheetViews>
    <sheetView view="pageBreakPreview" zoomScale="80" zoomScaleNormal="80" zoomScaleSheetLayoutView="80" workbookViewId="0">
      <selection activeCell="E8" sqref="E8"/>
    </sheetView>
  </sheetViews>
  <sheetFormatPr defaultColWidth="8.85546875" defaultRowHeight="15"/>
  <cols>
    <col min="1" max="1" width="38" style="17" customWidth="1"/>
    <col min="2" max="2" width="29.85546875" style="17" customWidth="1"/>
    <col min="3" max="3" width="41.140625" style="17" customWidth="1"/>
    <col min="4" max="4" width="7.7109375" style="17" customWidth="1"/>
    <col min="5" max="5" width="25.42578125" style="17" customWidth="1"/>
    <col min="6" max="6" width="25.7109375" style="17" customWidth="1"/>
    <col min="7" max="16384" width="8.85546875" style="17"/>
  </cols>
  <sheetData>
    <row r="1" spans="1:11" s="27" customFormat="1" ht="15.75">
      <c r="A1" s="154" t="s">
        <v>198</v>
      </c>
      <c r="B1" s="166"/>
      <c r="C1" s="166"/>
      <c r="D1" s="166"/>
      <c r="E1" s="166"/>
      <c r="F1" s="166"/>
    </row>
    <row r="2" spans="1:11" ht="15.75">
      <c r="A2" s="26"/>
      <c r="E2" s="18"/>
    </row>
    <row r="3" spans="1:11" ht="15.75" customHeight="1">
      <c r="A3" s="136" t="s">
        <v>43</v>
      </c>
      <c r="B3" s="137"/>
      <c r="C3" s="137"/>
      <c r="D3" s="137"/>
      <c r="E3" s="137"/>
      <c r="F3" s="137"/>
    </row>
    <row r="4" spans="1:11" ht="15.75" customHeight="1">
      <c r="A4" s="167" t="s">
        <v>179</v>
      </c>
      <c r="B4" s="168"/>
      <c r="C4" s="168"/>
      <c r="D4" s="168"/>
      <c r="E4" s="168"/>
      <c r="F4" s="168"/>
      <c r="G4" s="28"/>
      <c r="H4" s="28"/>
      <c r="I4" s="28"/>
      <c r="J4" s="28"/>
      <c r="K4" s="28"/>
    </row>
    <row r="5" spans="1:11" ht="15.75">
      <c r="A5" s="26"/>
      <c r="E5" s="18"/>
    </row>
    <row r="6" spans="1:11">
      <c r="A6" s="19"/>
      <c r="E6" s="18"/>
    </row>
    <row r="7" spans="1:11" ht="51.75" customHeight="1">
      <c r="A7" s="113" t="s">
        <v>44</v>
      </c>
      <c r="B7" s="113" t="s">
        <v>45</v>
      </c>
      <c r="C7" s="112" t="s">
        <v>46</v>
      </c>
      <c r="D7" s="192" t="s">
        <v>47</v>
      </c>
      <c r="E7" s="192"/>
      <c r="F7" s="113" t="s">
        <v>48</v>
      </c>
      <c r="I7" s="40" t="s">
        <v>66</v>
      </c>
    </row>
    <row r="8" spans="1:11">
      <c r="A8" s="135" t="s">
        <v>189</v>
      </c>
      <c r="B8" s="194" t="s">
        <v>52</v>
      </c>
      <c r="C8" s="134" t="s">
        <v>215</v>
      </c>
      <c r="D8" s="41" t="s">
        <v>49</v>
      </c>
      <c r="E8" s="33">
        <f>SUM(E9:E13)</f>
        <v>1397</v>
      </c>
      <c r="F8" s="191">
        <v>0</v>
      </c>
    </row>
    <row r="9" spans="1:11" ht="15" customHeight="1">
      <c r="A9" s="135"/>
      <c r="B9" s="194"/>
      <c r="C9" s="193"/>
      <c r="D9" s="32" t="s">
        <v>50</v>
      </c>
      <c r="E9" s="34">
        <f>'Приложение 1'!G24</f>
        <v>253</v>
      </c>
      <c r="F9" s="191"/>
    </row>
    <row r="10" spans="1:11" ht="15" customHeight="1">
      <c r="A10" s="135"/>
      <c r="B10" s="194"/>
      <c r="C10" s="193"/>
      <c r="D10" s="32" t="s">
        <v>51</v>
      </c>
      <c r="E10" s="34">
        <f>'Приложение 1'!H24</f>
        <v>286</v>
      </c>
      <c r="F10" s="191"/>
    </row>
    <row r="11" spans="1:11" ht="15.75" customHeight="1">
      <c r="A11" s="135"/>
      <c r="B11" s="194"/>
      <c r="C11" s="193"/>
      <c r="D11" s="32" t="s">
        <v>190</v>
      </c>
      <c r="E11" s="34">
        <f>'Приложение 1'!I24</f>
        <v>286</v>
      </c>
      <c r="F11" s="191"/>
    </row>
    <row r="12" spans="1:11">
      <c r="A12" s="135"/>
      <c r="B12" s="194"/>
      <c r="C12" s="193"/>
      <c r="D12" s="32" t="s">
        <v>191</v>
      </c>
      <c r="E12" s="34">
        <f>'Приложение 1'!J24</f>
        <v>286</v>
      </c>
      <c r="F12" s="191"/>
    </row>
    <row r="13" spans="1:11">
      <c r="A13" s="135"/>
      <c r="B13" s="194"/>
      <c r="C13" s="193"/>
      <c r="D13" s="32" t="s">
        <v>192</v>
      </c>
      <c r="E13" s="34">
        <f>'Приложение 1'!K24</f>
        <v>286</v>
      </c>
      <c r="F13" s="191"/>
    </row>
    <row r="14" spans="1:11">
      <c r="A14" s="190" t="s">
        <v>205</v>
      </c>
      <c r="B14" s="135" t="s">
        <v>4</v>
      </c>
      <c r="C14" s="135" t="s">
        <v>164</v>
      </c>
      <c r="D14" s="121" t="s">
        <v>49</v>
      </c>
      <c r="E14" s="33">
        <f>SUM(E15:E19)</f>
        <v>184458</v>
      </c>
      <c r="F14" s="191">
        <v>0</v>
      </c>
    </row>
    <row r="15" spans="1:11">
      <c r="A15" s="190"/>
      <c r="B15" s="135"/>
      <c r="C15" s="135"/>
      <c r="D15" s="122" t="s">
        <v>50</v>
      </c>
      <c r="E15" s="34">
        <f>'Приложение 1'!G29</f>
        <v>32052</v>
      </c>
      <c r="F15" s="191"/>
    </row>
    <row r="16" spans="1:11">
      <c r="A16" s="190"/>
      <c r="B16" s="135"/>
      <c r="C16" s="135"/>
      <c r="D16" s="122" t="s">
        <v>51</v>
      </c>
      <c r="E16" s="34">
        <f>'Приложение 1'!H29</f>
        <v>36072</v>
      </c>
      <c r="F16" s="191"/>
    </row>
    <row r="17" spans="1:6">
      <c r="A17" s="190"/>
      <c r="B17" s="135"/>
      <c r="C17" s="135"/>
      <c r="D17" s="122" t="s">
        <v>190</v>
      </c>
      <c r="E17" s="34">
        <f>'Приложение 1'!I29</f>
        <v>37359</v>
      </c>
      <c r="F17" s="191"/>
    </row>
    <row r="18" spans="1:6">
      <c r="A18" s="190"/>
      <c r="B18" s="135"/>
      <c r="C18" s="135"/>
      <c r="D18" s="122" t="s">
        <v>191</v>
      </c>
      <c r="E18" s="34">
        <f>'Приложение 1'!J29</f>
        <v>38735</v>
      </c>
      <c r="F18" s="191"/>
    </row>
    <row r="19" spans="1:6">
      <c r="A19" s="190"/>
      <c r="B19" s="135"/>
      <c r="C19" s="135"/>
      <c r="D19" s="123" t="s">
        <v>192</v>
      </c>
      <c r="E19" s="35">
        <f>'Приложение 1'!K29</f>
        <v>40240</v>
      </c>
      <c r="F19" s="191"/>
    </row>
    <row r="20" spans="1:6">
      <c r="A20" s="31"/>
      <c r="E20" s="18"/>
    </row>
    <row r="21" spans="1:6" ht="18.75">
      <c r="A21" s="30"/>
      <c r="E21" s="22"/>
    </row>
    <row r="22" spans="1:6">
      <c r="E22" s="22"/>
    </row>
    <row r="23" spans="1:6">
      <c r="E23" s="48"/>
    </row>
    <row r="24" spans="1:6">
      <c r="E24" s="48"/>
    </row>
  </sheetData>
  <mergeCells count="12">
    <mergeCell ref="A14:A19"/>
    <mergeCell ref="B14:B19"/>
    <mergeCell ref="C14:C19"/>
    <mergeCell ref="F14:F19"/>
    <mergeCell ref="A1:F1"/>
    <mergeCell ref="A3:F3"/>
    <mergeCell ref="A4:F4"/>
    <mergeCell ref="D7:E7"/>
    <mergeCell ref="C8:C13"/>
    <mergeCell ref="A8:A13"/>
    <mergeCell ref="B8:B13"/>
    <mergeCell ref="F8:F13"/>
  </mergeCells>
  <phoneticPr fontId="3" type="noConversion"/>
  <pageMargins left="0.7" right="0.7" top="0.75" bottom="0.75" header="0.3" footer="0.3"/>
  <pageSetup paperSize="9" scale="69" orientation="landscape" verticalDpi="0" copies="3" r:id="rId1"/>
</worksheet>
</file>

<file path=xl/worksheets/sheet6.xml><?xml version="1.0" encoding="utf-8"?>
<worksheet xmlns="http://schemas.openxmlformats.org/spreadsheetml/2006/main" xmlns:r="http://schemas.openxmlformats.org/officeDocument/2006/relationships">
  <dimension ref="A1:S59"/>
  <sheetViews>
    <sheetView showWhiteSpace="0" view="pageBreakPreview" topLeftCell="B1" zoomScale="90" zoomScaleNormal="100" zoomScaleSheetLayoutView="90" workbookViewId="0">
      <selection activeCell="B53" sqref="B53:S53"/>
    </sheetView>
  </sheetViews>
  <sheetFormatPr defaultRowHeight="12.75"/>
  <cols>
    <col min="1" max="1" width="18.28515625" style="62" customWidth="1"/>
    <col min="2" max="2" width="10.28515625" style="62" customWidth="1"/>
    <col min="3" max="3" width="8.85546875" style="62" customWidth="1"/>
    <col min="4" max="4" width="13.28515625" style="62" customWidth="1"/>
    <col min="5" max="5" width="9" style="62" customWidth="1"/>
    <col min="6" max="6" width="9.42578125" style="62" customWidth="1"/>
    <col min="7" max="7" width="12.42578125" style="62" customWidth="1"/>
    <col min="8" max="8" width="10.28515625" style="62" customWidth="1"/>
    <col min="9" max="9" width="9.5703125" style="62" customWidth="1"/>
    <col min="10" max="10" width="12.42578125" style="62" customWidth="1"/>
    <col min="11" max="11" width="9" style="62" customWidth="1"/>
    <col min="12" max="12" width="9.5703125" style="62" customWidth="1"/>
    <col min="13" max="13" width="13.85546875" style="62" customWidth="1"/>
    <col min="14" max="14" width="10.85546875" style="62" customWidth="1"/>
    <col min="15" max="15" width="10.42578125" style="62" customWidth="1"/>
    <col min="16" max="16" width="13.140625" style="62" customWidth="1"/>
    <col min="17" max="17" width="9.28515625" style="62" customWidth="1"/>
    <col min="18" max="18" width="16" style="62" customWidth="1"/>
    <col min="19" max="19" width="16" style="64" hidden="1" customWidth="1"/>
    <col min="20" max="16384" width="9.140625" style="62"/>
  </cols>
  <sheetData>
    <row r="1" spans="1:19" ht="19.5" customHeight="1">
      <c r="A1" s="61"/>
      <c r="M1" s="63"/>
      <c r="N1" s="63"/>
      <c r="O1" s="63"/>
      <c r="P1" s="221" t="s">
        <v>199</v>
      </c>
      <c r="Q1" s="221"/>
      <c r="R1" s="221"/>
    </row>
    <row r="2" spans="1:19" ht="54.75" customHeight="1">
      <c r="A2" s="203" t="s">
        <v>181</v>
      </c>
      <c r="B2" s="203"/>
      <c r="C2" s="203"/>
      <c r="D2" s="203"/>
      <c r="E2" s="203"/>
      <c r="F2" s="203"/>
      <c r="G2" s="203"/>
      <c r="H2" s="203"/>
      <c r="I2" s="203"/>
      <c r="J2" s="203"/>
      <c r="K2" s="203"/>
      <c r="L2" s="203"/>
      <c r="M2" s="203"/>
      <c r="N2" s="203"/>
      <c r="O2" s="203"/>
      <c r="P2" s="203"/>
      <c r="Q2" s="203"/>
      <c r="R2" s="203"/>
      <c r="S2" s="65"/>
    </row>
    <row r="3" spans="1:19" ht="12.75" customHeight="1">
      <c r="A3" s="66"/>
      <c r="B3" s="67"/>
      <c r="C3" s="68"/>
      <c r="D3" s="68"/>
      <c r="E3" s="69"/>
      <c r="F3" s="69"/>
      <c r="G3" s="69"/>
      <c r="H3" s="69"/>
      <c r="I3" s="69"/>
      <c r="J3" s="69"/>
      <c r="K3" s="69"/>
      <c r="L3" s="69"/>
      <c r="M3" s="69"/>
      <c r="N3" s="69"/>
      <c r="O3" s="69"/>
      <c r="P3" s="69"/>
      <c r="Q3" s="69"/>
    </row>
    <row r="4" spans="1:19" ht="12.75" customHeight="1" thickBot="1">
      <c r="A4" s="66"/>
      <c r="B4" s="67"/>
      <c r="C4" s="68"/>
      <c r="D4" s="68"/>
      <c r="E4" s="69"/>
      <c r="F4" s="69"/>
      <c r="G4" s="69"/>
      <c r="H4" s="69"/>
      <c r="I4" s="69"/>
      <c r="J4" s="69"/>
      <c r="K4" s="69"/>
      <c r="L4" s="69"/>
      <c r="M4" s="69"/>
      <c r="N4" s="69"/>
      <c r="O4" s="69"/>
      <c r="P4" s="69"/>
      <c r="Q4" s="69"/>
      <c r="R4" s="70" t="s">
        <v>124</v>
      </c>
    </row>
    <row r="5" spans="1:19" ht="39" customHeight="1" thickBot="1">
      <c r="A5" s="204" t="s">
        <v>125</v>
      </c>
      <c r="B5" s="207" t="s">
        <v>184</v>
      </c>
      <c r="C5" s="208"/>
      <c r="D5" s="208"/>
      <c r="E5" s="208"/>
      <c r="F5" s="208"/>
      <c r="G5" s="208"/>
      <c r="H5" s="208"/>
      <c r="I5" s="208"/>
      <c r="J5" s="208"/>
      <c r="K5" s="208"/>
      <c r="L5" s="208"/>
      <c r="M5" s="208"/>
      <c r="N5" s="208"/>
      <c r="O5" s="208"/>
      <c r="P5" s="208"/>
      <c r="Q5" s="208"/>
      <c r="R5" s="208"/>
      <c r="S5" s="209"/>
    </row>
    <row r="6" spans="1:19" ht="38.25" customHeight="1">
      <c r="A6" s="205"/>
      <c r="B6" s="210" t="s">
        <v>126</v>
      </c>
      <c r="C6" s="211"/>
      <c r="D6" s="212"/>
      <c r="E6" s="213" t="s">
        <v>127</v>
      </c>
      <c r="F6" s="214"/>
      <c r="G6" s="215"/>
      <c r="H6" s="213" t="s">
        <v>128</v>
      </c>
      <c r="I6" s="214"/>
      <c r="J6" s="215"/>
      <c r="K6" s="216" t="s">
        <v>129</v>
      </c>
      <c r="L6" s="217"/>
      <c r="M6" s="218"/>
      <c r="N6" s="216" t="s">
        <v>130</v>
      </c>
      <c r="O6" s="217"/>
      <c r="P6" s="218"/>
      <c r="Q6" s="219" t="s">
        <v>131</v>
      </c>
      <c r="R6" s="220"/>
      <c r="S6" s="71" t="s">
        <v>132</v>
      </c>
    </row>
    <row r="7" spans="1:19" ht="22.9" customHeight="1">
      <c r="A7" s="205"/>
      <c r="B7" s="199" t="s">
        <v>133</v>
      </c>
      <c r="C7" s="201" t="s">
        <v>134</v>
      </c>
      <c r="D7" s="197" t="s">
        <v>135</v>
      </c>
      <c r="E7" s="199" t="s">
        <v>133</v>
      </c>
      <c r="F7" s="201" t="s">
        <v>134</v>
      </c>
      <c r="G7" s="197" t="s">
        <v>135</v>
      </c>
      <c r="H7" s="199" t="s">
        <v>133</v>
      </c>
      <c r="I7" s="201" t="s">
        <v>134</v>
      </c>
      <c r="J7" s="197" t="s">
        <v>135</v>
      </c>
      <c r="K7" s="199" t="s">
        <v>133</v>
      </c>
      <c r="L7" s="201" t="s">
        <v>134</v>
      </c>
      <c r="M7" s="197" t="s">
        <v>135</v>
      </c>
      <c r="N7" s="199" t="s">
        <v>133</v>
      </c>
      <c r="O7" s="201" t="s">
        <v>134</v>
      </c>
      <c r="P7" s="197" t="s">
        <v>136</v>
      </c>
      <c r="Q7" s="199" t="s">
        <v>133</v>
      </c>
      <c r="R7" s="197" t="s">
        <v>137</v>
      </c>
      <c r="S7" s="195">
        <v>5.5E-2</v>
      </c>
    </row>
    <row r="8" spans="1:19" ht="30.75" customHeight="1">
      <c r="A8" s="206"/>
      <c r="B8" s="200"/>
      <c r="C8" s="202"/>
      <c r="D8" s="198"/>
      <c r="E8" s="200"/>
      <c r="F8" s="202"/>
      <c r="G8" s="198"/>
      <c r="H8" s="200"/>
      <c r="I8" s="202"/>
      <c r="J8" s="198"/>
      <c r="K8" s="200"/>
      <c r="L8" s="202"/>
      <c r="M8" s="198"/>
      <c r="N8" s="200"/>
      <c r="O8" s="202"/>
      <c r="P8" s="198"/>
      <c r="Q8" s="200"/>
      <c r="R8" s="198"/>
      <c r="S8" s="196"/>
    </row>
    <row r="9" spans="1:19" s="79" customFormat="1" ht="9.75" customHeight="1">
      <c r="A9" s="72">
        <v>1</v>
      </c>
      <c r="B9" s="73">
        <v>2</v>
      </c>
      <c r="C9" s="74">
        <v>3</v>
      </c>
      <c r="D9" s="75">
        <v>4</v>
      </c>
      <c r="E9" s="76">
        <v>5</v>
      </c>
      <c r="F9" s="74">
        <v>6</v>
      </c>
      <c r="G9" s="75">
        <v>7</v>
      </c>
      <c r="H9" s="76">
        <v>8</v>
      </c>
      <c r="I9" s="74">
        <v>9</v>
      </c>
      <c r="J9" s="75">
        <v>10</v>
      </c>
      <c r="K9" s="76">
        <v>11</v>
      </c>
      <c r="L9" s="74">
        <v>12</v>
      </c>
      <c r="M9" s="75">
        <v>13</v>
      </c>
      <c r="N9" s="77">
        <v>14</v>
      </c>
      <c r="O9" s="74">
        <v>15</v>
      </c>
      <c r="P9" s="75">
        <v>16</v>
      </c>
      <c r="Q9" s="77">
        <v>17</v>
      </c>
      <c r="R9" s="75">
        <v>18</v>
      </c>
      <c r="S9" s="78"/>
    </row>
    <row r="10" spans="1:19" ht="39" thickBot="1">
      <c r="A10" s="80" t="s">
        <v>138</v>
      </c>
      <c r="B10" s="81">
        <v>990</v>
      </c>
      <c r="C10" s="82">
        <f>ROUND(655*103.5/100,0)</f>
        <v>678</v>
      </c>
      <c r="D10" s="83">
        <f>(B10*C10)*12</f>
        <v>8054640</v>
      </c>
      <c r="E10" s="84">
        <v>1780</v>
      </c>
      <c r="F10" s="82">
        <f>ROUND(497*103.5/100,0)</f>
        <v>514</v>
      </c>
      <c r="G10" s="83">
        <f>(E10*F10)*12</f>
        <v>10979040</v>
      </c>
      <c r="H10" s="84">
        <v>1551</v>
      </c>
      <c r="I10" s="82">
        <f>ROUND(414*103.5/100,0)</f>
        <v>428</v>
      </c>
      <c r="J10" s="83">
        <f>(H10*I10)*12</f>
        <v>7965936</v>
      </c>
      <c r="K10" s="84">
        <v>721</v>
      </c>
      <c r="L10" s="82">
        <f>ROUND(249*103.5/100,)</f>
        <v>258</v>
      </c>
      <c r="M10" s="83">
        <f>(K10*L10)*12</f>
        <v>2232216</v>
      </c>
      <c r="N10" s="81">
        <v>695</v>
      </c>
      <c r="O10" s="82">
        <f>ROUND(655*103.5/100,0)</f>
        <v>678</v>
      </c>
      <c r="P10" s="83">
        <f>(N10*O10)*12</f>
        <v>5654520</v>
      </c>
      <c r="Q10" s="85">
        <f>B10+E10+H10+K10+N10</f>
        <v>5737</v>
      </c>
      <c r="R10" s="86">
        <f>(D10+G10+J10+M10+P10)</f>
        <v>34886352</v>
      </c>
      <c r="S10" s="62"/>
    </row>
    <row r="11" spans="1:19" s="90" customFormat="1" ht="15.75" thickBot="1">
      <c r="A11" s="114" t="s">
        <v>139</v>
      </c>
      <c r="B11" s="87">
        <f>SUM(B10:B10)</f>
        <v>990</v>
      </c>
      <c r="C11" s="88"/>
      <c r="D11" s="89">
        <f>SUM(D10:D10)</f>
        <v>8054640</v>
      </c>
      <c r="E11" s="87">
        <f>SUM(E10:E10)</f>
        <v>1780</v>
      </c>
      <c r="F11" s="88"/>
      <c r="G11" s="89">
        <f>SUM(G10:G10)</f>
        <v>10979040</v>
      </c>
      <c r="H11" s="87">
        <f>SUM(H10:H10)</f>
        <v>1551</v>
      </c>
      <c r="I11" s="88"/>
      <c r="J11" s="89">
        <f>SUM(J10:J10)</f>
        <v>7965936</v>
      </c>
      <c r="K11" s="87">
        <f>SUM(K10:K10)</f>
        <v>721</v>
      </c>
      <c r="L11" s="88"/>
      <c r="M11" s="89">
        <f>SUM(M10:M10)</f>
        <v>2232216</v>
      </c>
      <c r="N11" s="87">
        <f>SUM(N10:N10)</f>
        <v>695</v>
      </c>
      <c r="O11" s="88"/>
      <c r="P11" s="89">
        <f>SUM(P10:P10)</f>
        <v>5654520</v>
      </c>
      <c r="Q11" s="87">
        <f>SUM(Q10:Q10)</f>
        <v>5737</v>
      </c>
      <c r="R11" s="89">
        <f>R10</f>
        <v>34886352</v>
      </c>
    </row>
    <row r="13" spans="1:19">
      <c r="Q13" s="91"/>
      <c r="R13" s="92"/>
      <c r="S13" s="93"/>
    </row>
    <row r="14" spans="1:19" ht="54.75" customHeight="1">
      <c r="A14" s="203" t="s">
        <v>182</v>
      </c>
      <c r="B14" s="203"/>
      <c r="C14" s="203"/>
      <c r="D14" s="203"/>
      <c r="E14" s="203"/>
      <c r="F14" s="203"/>
      <c r="G14" s="203"/>
      <c r="H14" s="203"/>
      <c r="I14" s="203"/>
      <c r="J14" s="203"/>
      <c r="K14" s="203"/>
      <c r="L14" s="203"/>
      <c r="M14" s="203"/>
      <c r="N14" s="203"/>
      <c r="O14" s="203"/>
      <c r="P14" s="203"/>
      <c r="Q14" s="203"/>
      <c r="R14" s="203"/>
      <c r="S14" s="65"/>
    </row>
    <row r="15" spans="1:19" ht="12.75" customHeight="1">
      <c r="A15" s="66"/>
      <c r="B15" s="67"/>
      <c r="C15" s="68"/>
      <c r="D15" s="68"/>
      <c r="E15" s="69"/>
      <c r="F15" s="69"/>
      <c r="G15" s="69"/>
      <c r="H15" s="69"/>
      <c r="I15" s="69"/>
      <c r="J15" s="69"/>
      <c r="K15" s="69"/>
      <c r="L15" s="69"/>
      <c r="M15" s="69"/>
      <c r="N15" s="69"/>
      <c r="O15" s="69"/>
      <c r="P15" s="69"/>
      <c r="Q15" s="69"/>
    </row>
    <row r="16" spans="1:19" ht="12.75" customHeight="1" thickBot="1">
      <c r="A16" s="66"/>
      <c r="B16" s="67"/>
      <c r="C16" s="68"/>
      <c r="D16" s="68"/>
      <c r="E16" s="69"/>
      <c r="F16" s="69"/>
      <c r="G16" s="69"/>
      <c r="H16" s="69"/>
      <c r="I16" s="69"/>
      <c r="J16" s="69"/>
      <c r="K16" s="69"/>
      <c r="L16" s="69"/>
      <c r="M16" s="69"/>
      <c r="N16" s="69"/>
      <c r="O16" s="69"/>
      <c r="P16" s="69"/>
      <c r="Q16" s="69"/>
      <c r="R16" s="70" t="s">
        <v>124</v>
      </c>
    </row>
    <row r="17" spans="1:19" ht="39" customHeight="1" thickBot="1">
      <c r="A17" s="204" t="s">
        <v>125</v>
      </c>
      <c r="B17" s="207" t="s">
        <v>185</v>
      </c>
      <c r="C17" s="208"/>
      <c r="D17" s="208"/>
      <c r="E17" s="208"/>
      <c r="F17" s="208"/>
      <c r="G17" s="208"/>
      <c r="H17" s="208"/>
      <c r="I17" s="208"/>
      <c r="J17" s="208"/>
      <c r="K17" s="208"/>
      <c r="L17" s="208"/>
      <c r="M17" s="208"/>
      <c r="N17" s="208"/>
      <c r="O17" s="208"/>
      <c r="P17" s="208"/>
      <c r="Q17" s="208"/>
      <c r="R17" s="208"/>
      <c r="S17" s="209"/>
    </row>
    <row r="18" spans="1:19" ht="38.25" customHeight="1">
      <c r="A18" s="205"/>
      <c r="B18" s="210" t="s">
        <v>126</v>
      </c>
      <c r="C18" s="211"/>
      <c r="D18" s="212"/>
      <c r="E18" s="213" t="s">
        <v>127</v>
      </c>
      <c r="F18" s="214"/>
      <c r="G18" s="215"/>
      <c r="H18" s="213" t="s">
        <v>128</v>
      </c>
      <c r="I18" s="214"/>
      <c r="J18" s="215"/>
      <c r="K18" s="216" t="s">
        <v>129</v>
      </c>
      <c r="L18" s="217"/>
      <c r="M18" s="218"/>
      <c r="N18" s="216" t="s">
        <v>130</v>
      </c>
      <c r="O18" s="217"/>
      <c r="P18" s="218"/>
      <c r="Q18" s="219" t="s">
        <v>131</v>
      </c>
      <c r="R18" s="220"/>
      <c r="S18" s="71" t="s">
        <v>132</v>
      </c>
    </row>
    <row r="19" spans="1:19" ht="22.9" customHeight="1">
      <c r="A19" s="205"/>
      <c r="B19" s="199" t="s">
        <v>133</v>
      </c>
      <c r="C19" s="201" t="s">
        <v>134</v>
      </c>
      <c r="D19" s="197" t="s">
        <v>135</v>
      </c>
      <c r="E19" s="199" t="s">
        <v>133</v>
      </c>
      <c r="F19" s="201" t="s">
        <v>134</v>
      </c>
      <c r="G19" s="197" t="s">
        <v>135</v>
      </c>
      <c r="H19" s="199" t="s">
        <v>133</v>
      </c>
      <c r="I19" s="201" t="s">
        <v>134</v>
      </c>
      <c r="J19" s="197" t="s">
        <v>135</v>
      </c>
      <c r="K19" s="199" t="s">
        <v>133</v>
      </c>
      <c r="L19" s="201" t="s">
        <v>134</v>
      </c>
      <c r="M19" s="197" t="s">
        <v>135</v>
      </c>
      <c r="N19" s="199" t="s">
        <v>133</v>
      </c>
      <c r="O19" s="201" t="s">
        <v>134</v>
      </c>
      <c r="P19" s="197" t="s">
        <v>136</v>
      </c>
      <c r="Q19" s="199" t="s">
        <v>133</v>
      </c>
      <c r="R19" s="197" t="s">
        <v>137</v>
      </c>
      <c r="S19" s="195">
        <v>5.5E-2</v>
      </c>
    </row>
    <row r="20" spans="1:19" ht="30.75" customHeight="1">
      <c r="A20" s="206"/>
      <c r="B20" s="200"/>
      <c r="C20" s="202"/>
      <c r="D20" s="198"/>
      <c r="E20" s="200"/>
      <c r="F20" s="202"/>
      <c r="G20" s="198"/>
      <c r="H20" s="200"/>
      <c r="I20" s="202"/>
      <c r="J20" s="198"/>
      <c r="K20" s="200"/>
      <c r="L20" s="202"/>
      <c r="M20" s="198"/>
      <c r="N20" s="200"/>
      <c r="O20" s="202"/>
      <c r="P20" s="198"/>
      <c r="Q20" s="200"/>
      <c r="R20" s="198"/>
      <c r="S20" s="196"/>
    </row>
    <row r="21" spans="1:19" s="79" customFormat="1" ht="9.75" customHeight="1">
      <c r="A21" s="72">
        <v>1</v>
      </c>
      <c r="B21" s="73">
        <v>2</v>
      </c>
      <c r="C21" s="74">
        <v>3</v>
      </c>
      <c r="D21" s="75">
        <v>4</v>
      </c>
      <c r="E21" s="76">
        <v>5</v>
      </c>
      <c r="F21" s="74">
        <v>6</v>
      </c>
      <c r="G21" s="75">
        <v>7</v>
      </c>
      <c r="H21" s="76">
        <v>8</v>
      </c>
      <c r="I21" s="74">
        <v>9</v>
      </c>
      <c r="J21" s="75">
        <v>10</v>
      </c>
      <c r="K21" s="76">
        <v>11</v>
      </c>
      <c r="L21" s="74">
        <v>12</v>
      </c>
      <c r="M21" s="75">
        <v>13</v>
      </c>
      <c r="N21" s="77">
        <v>14</v>
      </c>
      <c r="O21" s="74">
        <v>15</v>
      </c>
      <c r="P21" s="75">
        <v>16</v>
      </c>
      <c r="Q21" s="77">
        <v>17</v>
      </c>
      <c r="R21" s="75">
        <v>18</v>
      </c>
      <c r="S21" s="78"/>
    </row>
    <row r="22" spans="1:19" ht="39" thickBot="1">
      <c r="A22" s="80" t="s">
        <v>138</v>
      </c>
      <c r="B22" s="81">
        <f>B10</f>
        <v>990</v>
      </c>
      <c r="C22" s="82">
        <f>ROUND(C10*103.4/100,0)</f>
        <v>701</v>
      </c>
      <c r="D22" s="83">
        <f>(B22*C22)*12</f>
        <v>8327880</v>
      </c>
      <c r="E22" s="81">
        <f>E10</f>
        <v>1780</v>
      </c>
      <c r="F22" s="82">
        <f>ROUND(F10*103.4/100,0)</f>
        <v>531</v>
      </c>
      <c r="G22" s="83">
        <f>(E22*F22)*12</f>
        <v>11342160</v>
      </c>
      <c r="H22" s="81">
        <f>H10</f>
        <v>1551</v>
      </c>
      <c r="I22" s="82">
        <f>ROUND(I10*103.4/100,0)</f>
        <v>443</v>
      </c>
      <c r="J22" s="83">
        <f>(H22*I22)*12</f>
        <v>8245116</v>
      </c>
      <c r="K22" s="81">
        <f>K10</f>
        <v>721</v>
      </c>
      <c r="L22" s="82">
        <f>ROUND(L10*103.4/100,0)</f>
        <v>267</v>
      </c>
      <c r="M22" s="83">
        <f>(K22*L22)*12</f>
        <v>2310084</v>
      </c>
      <c r="N22" s="81">
        <f>N10</f>
        <v>695</v>
      </c>
      <c r="O22" s="82">
        <f>ROUND(O10*103.4/100,0)</f>
        <v>701</v>
      </c>
      <c r="P22" s="83">
        <f>(N22*O22)*12</f>
        <v>5846340</v>
      </c>
      <c r="Q22" s="85">
        <f>B22+E22+H22+K22+N22</f>
        <v>5737</v>
      </c>
      <c r="R22" s="86">
        <f>(D22+G22+J22+M22+P22)</f>
        <v>36071580</v>
      </c>
      <c r="S22" s="62"/>
    </row>
    <row r="23" spans="1:19" s="90" customFormat="1" ht="15.75" thickBot="1">
      <c r="A23" s="114" t="s">
        <v>139</v>
      </c>
      <c r="B23" s="87">
        <f>SUM(B22:B22)</f>
        <v>990</v>
      </c>
      <c r="C23" s="88"/>
      <c r="D23" s="89">
        <f>SUM(D22:D22)</f>
        <v>8327880</v>
      </c>
      <c r="E23" s="87">
        <f>SUM(E22:E22)</f>
        <v>1780</v>
      </c>
      <c r="F23" s="88"/>
      <c r="G23" s="89">
        <f>SUM(G22:G22)</f>
        <v>11342160</v>
      </c>
      <c r="H23" s="87">
        <f>SUM(H22:H22)</f>
        <v>1551</v>
      </c>
      <c r="I23" s="88"/>
      <c r="J23" s="89">
        <f>SUM(J22:J22)</f>
        <v>8245116</v>
      </c>
      <c r="K23" s="87">
        <f>SUM(K22:K22)</f>
        <v>721</v>
      </c>
      <c r="L23" s="88"/>
      <c r="M23" s="89">
        <f>SUM(M22:M22)</f>
        <v>2310084</v>
      </c>
      <c r="N23" s="87">
        <f>SUM(N22:N22)</f>
        <v>695</v>
      </c>
      <c r="O23" s="88"/>
      <c r="P23" s="89">
        <f>SUM(P22:P22)</f>
        <v>5846340</v>
      </c>
      <c r="Q23" s="87">
        <f>SUM(Q22:Q22)</f>
        <v>5737</v>
      </c>
      <c r="R23" s="89">
        <f>R22</f>
        <v>36071580</v>
      </c>
    </row>
    <row r="26" spans="1:19" ht="31.5" customHeight="1">
      <c r="A26" s="203" t="s">
        <v>183</v>
      </c>
      <c r="B26" s="203"/>
      <c r="C26" s="203"/>
      <c r="D26" s="203"/>
      <c r="E26" s="203"/>
      <c r="F26" s="203"/>
      <c r="G26" s="203"/>
      <c r="H26" s="203"/>
      <c r="I26" s="203"/>
      <c r="J26" s="203"/>
      <c r="K26" s="203"/>
      <c r="L26" s="203"/>
      <c r="M26" s="203"/>
      <c r="N26" s="203"/>
      <c r="O26" s="203"/>
      <c r="P26" s="203"/>
      <c r="Q26" s="203"/>
      <c r="R26" s="203"/>
      <c r="S26" s="65"/>
    </row>
    <row r="27" spans="1:19">
      <c r="A27" s="66"/>
      <c r="B27" s="67"/>
      <c r="C27" s="68"/>
      <c r="D27" s="68"/>
      <c r="E27" s="69"/>
      <c r="F27" s="69"/>
      <c r="G27" s="69"/>
      <c r="H27" s="69"/>
      <c r="I27" s="69"/>
      <c r="J27" s="69"/>
      <c r="K27" s="69"/>
      <c r="L27" s="69"/>
      <c r="M27" s="69"/>
      <c r="N27" s="69"/>
      <c r="O27" s="69"/>
      <c r="P27" s="69"/>
      <c r="Q27" s="69"/>
    </row>
    <row r="28" spans="1:19" ht="13.5" thickBot="1">
      <c r="A28" s="66"/>
      <c r="B28" s="67"/>
      <c r="C28" s="68"/>
      <c r="D28" s="68"/>
      <c r="E28" s="69"/>
      <c r="F28" s="69"/>
      <c r="G28" s="69"/>
      <c r="H28" s="69"/>
      <c r="I28" s="69"/>
      <c r="J28" s="69"/>
      <c r="K28" s="69"/>
      <c r="L28" s="69"/>
      <c r="M28" s="69"/>
      <c r="N28" s="69"/>
      <c r="O28" s="69"/>
      <c r="P28" s="69"/>
      <c r="Q28" s="69"/>
      <c r="R28" s="70" t="s">
        <v>124</v>
      </c>
    </row>
    <row r="29" spans="1:19" ht="36" customHeight="1" thickBot="1">
      <c r="A29" s="204" t="s">
        <v>125</v>
      </c>
      <c r="B29" s="207" t="s">
        <v>186</v>
      </c>
      <c r="C29" s="208"/>
      <c r="D29" s="208"/>
      <c r="E29" s="208"/>
      <c r="F29" s="208"/>
      <c r="G29" s="208"/>
      <c r="H29" s="208"/>
      <c r="I29" s="208"/>
      <c r="J29" s="208"/>
      <c r="K29" s="208"/>
      <c r="L29" s="208"/>
      <c r="M29" s="208"/>
      <c r="N29" s="208"/>
      <c r="O29" s="208"/>
      <c r="P29" s="208"/>
      <c r="Q29" s="208"/>
      <c r="R29" s="208"/>
      <c r="S29" s="209"/>
    </row>
    <row r="30" spans="1:19" ht="25.5">
      <c r="A30" s="205"/>
      <c r="B30" s="210" t="s">
        <v>126</v>
      </c>
      <c r="C30" s="211"/>
      <c r="D30" s="212"/>
      <c r="E30" s="213" t="s">
        <v>127</v>
      </c>
      <c r="F30" s="214"/>
      <c r="G30" s="215"/>
      <c r="H30" s="213" t="s">
        <v>128</v>
      </c>
      <c r="I30" s="214"/>
      <c r="J30" s="215"/>
      <c r="K30" s="216" t="s">
        <v>129</v>
      </c>
      <c r="L30" s="217"/>
      <c r="M30" s="218"/>
      <c r="N30" s="216" t="s">
        <v>130</v>
      </c>
      <c r="O30" s="217"/>
      <c r="P30" s="218"/>
      <c r="Q30" s="219" t="s">
        <v>131</v>
      </c>
      <c r="R30" s="220"/>
      <c r="S30" s="71" t="s">
        <v>132</v>
      </c>
    </row>
    <row r="31" spans="1:19">
      <c r="A31" s="205"/>
      <c r="B31" s="199" t="s">
        <v>133</v>
      </c>
      <c r="C31" s="201" t="s">
        <v>134</v>
      </c>
      <c r="D31" s="197" t="s">
        <v>135</v>
      </c>
      <c r="E31" s="199" t="s">
        <v>133</v>
      </c>
      <c r="F31" s="201" t="s">
        <v>134</v>
      </c>
      <c r="G31" s="197" t="s">
        <v>135</v>
      </c>
      <c r="H31" s="199" t="s">
        <v>133</v>
      </c>
      <c r="I31" s="201" t="s">
        <v>134</v>
      </c>
      <c r="J31" s="197" t="s">
        <v>135</v>
      </c>
      <c r="K31" s="199" t="s">
        <v>133</v>
      </c>
      <c r="L31" s="201" t="s">
        <v>134</v>
      </c>
      <c r="M31" s="197" t="s">
        <v>135</v>
      </c>
      <c r="N31" s="199" t="s">
        <v>133</v>
      </c>
      <c r="O31" s="201" t="s">
        <v>134</v>
      </c>
      <c r="P31" s="197" t="s">
        <v>136</v>
      </c>
      <c r="Q31" s="199" t="s">
        <v>133</v>
      </c>
      <c r="R31" s="197" t="s">
        <v>137</v>
      </c>
      <c r="S31" s="195">
        <v>5.5E-2</v>
      </c>
    </row>
    <row r="32" spans="1:19">
      <c r="A32" s="206"/>
      <c r="B32" s="200"/>
      <c r="C32" s="202"/>
      <c r="D32" s="198"/>
      <c r="E32" s="200"/>
      <c r="F32" s="202"/>
      <c r="G32" s="198"/>
      <c r="H32" s="200"/>
      <c r="I32" s="202"/>
      <c r="J32" s="198"/>
      <c r="K32" s="200"/>
      <c r="L32" s="202"/>
      <c r="M32" s="198"/>
      <c r="N32" s="200"/>
      <c r="O32" s="202"/>
      <c r="P32" s="198"/>
      <c r="Q32" s="200"/>
      <c r="R32" s="198"/>
      <c r="S32" s="196"/>
    </row>
    <row r="33" spans="1:19">
      <c r="A33" s="72">
        <v>1</v>
      </c>
      <c r="B33" s="73">
        <v>2</v>
      </c>
      <c r="C33" s="74">
        <v>3</v>
      </c>
      <c r="D33" s="75">
        <v>4</v>
      </c>
      <c r="E33" s="76">
        <v>5</v>
      </c>
      <c r="F33" s="74">
        <v>6</v>
      </c>
      <c r="G33" s="75">
        <v>7</v>
      </c>
      <c r="H33" s="76">
        <v>8</v>
      </c>
      <c r="I33" s="74">
        <v>9</v>
      </c>
      <c r="J33" s="75">
        <v>10</v>
      </c>
      <c r="K33" s="76">
        <v>11</v>
      </c>
      <c r="L33" s="74">
        <v>12</v>
      </c>
      <c r="M33" s="75">
        <v>13</v>
      </c>
      <c r="N33" s="77">
        <v>14</v>
      </c>
      <c r="O33" s="74">
        <v>15</v>
      </c>
      <c r="P33" s="75">
        <v>16</v>
      </c>
      <c r="Q33" s="77">
        <v>17</v>
      </c>
      <c r="R33" s="75">
        <v>18</v>
      </c>
      <c r="S33" s="78"/>
    </row>
    <row r="34" spans="1:19" ht="39" thickBot="1">
      <c r="A34" s="80" t="s">
        <v>138</v>
      </c>
      <c r="B34" s="81">
        <f>B22</f>
        <v>990</v>
      </c>
      <c r="C34" s="82">
        <f>ROUND(C22*103.5/100,0)</f>
        <v>726</v>
      </c>
      <c r="D34" s="83">
        <f>(B34*C34)*12</f>
        <v>8624880</v>
      </c>
      <c r="E34" s="81">
        <f>E22</f>
        <v>1780</v>
      </c>
      <c r="F34" s="82">
        <f>ROUND(F22*103.5/100,0)</f>
        <v>550</v>
      </c>
      <c r="G34" s="83">
        <f>(E34*F34)*12</f>
        <v>11748000</v>
      </c>
      <c r="H34" s="81">
        <f>H22</f>
        <v>1551</v>
      </c>
      <c r="I34" s="82">
        <f>ROUND(I22*103.5/100,0)</f>
        <v>459</v>
      </c>
      <c r="J34" s="83">
        <f>(H34*I34)*12</f>
        <v>8542908</v>
      </c>
      <c r="K34" s="81">
        <f>K22</f>
        <v>721</v>
      </c>
      <c r="L34" s="82">
        <f>ROUND(L22*103.5/100,0)</f>
        <v>276</v>
      </c>
      <c r="M34" s="83">
        <f>(K34*L34)*12</f>
        <v>2387952</v>
      </c>
      <c r="N34" s="81">
        <f>N22</f>
        <v>695</v>
      </c>
      <c r="O34" s="82">
        <f>ROUND(O22*103.5/100,0)</f>
        <v>726</v>
      </c>
      <c r="P34" s="83">
        <f>(N34*O34)*12</f>
        <v>6054840</v>
      </c>
      <c r="Q34" s="85">
        <f>B34+E34+H34+K34+N34</f>
        <v>5737</v>
      </c>
      <c r="R34" s="86">
        <f>(D34+G34+J34+M34+P34)</f>
        <v>37358580</v>
      </c>
      <c r="S34" s="62"/>
    </row>
    <row r="35" spans="1:19" ht="15.75" thickBot="1">
      <c r="A35" s="114" t="s">
        <v>139</v>
      </c>
      <c r="B35" s="87">
        <f>SUM(B34:B34)</f>
        <v>990</v>
      </c>
      <c r="C35" s="88"/>
      <c r="D35" s="89">
        <f>SUM(D34:D34)</f>
        <v>8624880</v>
      </c>
      <c r="E35" s="87">
        <f>SUM(E34:E34)</f>
        <v>1780</v>
      </c>
      <c r="F35" s="88"/>
      <c r="G35" s="89">
        <f>SUM(G34:G34)</f>
        <v>11748000</v>
      </c>
      <c r="H35" s="87">
        <f>SUM(H34:H34)</f>
        <v>1551</v>
      </c>
      <c r="I35" s="88"/>
      <c r="J35" s="89">
        <f>SUM(J34:J34)</f>
        <v>8542908</v>
      </c>
      <c r="K35" s="87">
        <f>SUM(K34:K34)</f>
        <v>721</v>
      </c>
      <c r="L35" s="88"/>
      <c r="M35" s="89">
        <f>SUM(M34:M34)</f>
        <v>2387952</v>
      </c>
      <c r="N35" s="87">
        <f>SUM(N34:N34)</f>
        <v>695</v>
      </c>
      <c r="O35" s="88"/>
      <c r="P35" s="89">
        <f>SUM(P34:P34)</f>
        <v>6054840</v>
      </c>
      <c r="Q35" s="87">
        <f>SUM(Q34:Q34)</f>
        <v>5737</v>
      </c>
      <c r="R35" s="89">
        <f>R34</f>
        <v>37358580</v>
      </c>
      <c r="S35" s="90"/>
    </row>
    <row r="38" spans="1:19" ht="30" customHeight="1">
      <c r="A38" s="203" t="s">
        <v>187</v>
      </c>
      <c r="B38" s="203"/>
      <c r="C38" s="203"/>
      <c r="D38" s="203"/>
      <c r="E38" s="203"/>
      <c r="F38" s="203"/>
      <c r="G38" s="203"/>
      <c r="H38" s="203"/>
      <c r="I38" s="203"/>
      <c r="J38" s="203"/>
      <c r="K38" s="203"/>
      <c r="L38" s="203"/>
      <c r="M38" s="203"/>
      <c r="N38" s="203"/>
      <c r="O38" s="203"/>
      <c r="P38" s="203"/>
      <c r="Q38" s="203"/>
      <c r="R38" s="203"/>
      <c r="S38" s="65"/>
    </row>
    <row r="39" spans="1:19">
      <c r="A39" s="66"/>
      <c r="B39" s="67"/>
      <c r="C39" s="68"/>
      <c r="D39" s="68"/>
      <c r="E39" s="69"/>
      <c r="F39" s="69"/>
      <c r="G39" s="69"/>
      <c r="H39" s="69"/>
      <c r="I39" s="69"/>
      <c r="J39" s="69"/>
      <c r="K39" s="69"/>
      <c r="L39" s="69"/>
      <c r="M39" s="69"/>
      <c r="N39" s="69"/>
      <c r="O39" s="69"/>
      <c r="P39" s="69"/>
      <c r="Q39" s="69"/>
    </row>
    <row r="40" spans="1:19" ht="13.5" thickBot="1">
      <c r="A40" s="66"/>
      <c r="B40" s="67"/>
      <c r="C40" s="68"/>
      <c r="D40" s="68"/>
      <c r="E40" s="69"/>
      <c r="F40" s="69"/>
      <c r="G40" s="69"/>
      <c r="H40" s="69"/>
      <c r="I40" s="69"/>
      <c r="J40" s="69"/>
      <c r="K40" s="69"/>
      <c r="L40" s="69"/>
      <c r="M40" s="69"/>
      <c r="N40" s="69"/>
      <c r="O40" s="69"/>
      <c r="P40" s="69"/>
      <c r="Q40" s="69"/>
      <c r="R40" s="70" t="s">
        <v>124</v>
      </c>
    </row>
    <row r="41" spans="1:19" ht="36" customHeight="1" thickBot="1">
      <c r="A41" s="204" t="s">
        <v>125</v>
      </c>
      <c r="B41" s="207" t="s">
        <v>213</v>
      </c>
      <c r="C41" s="208"/>
      <c r="D41" s="208"/>
      <c r="E41" s="208"/>
      <c r="F41" s="208"/>
      <c r="G41" s="208"/>
      <c r="H41" s="208"/>
      <c r="I41" s="208"/>
      <c r="J41" s="208"/>
      <c r="K41" s="208"/>
      <c r="L41" s="208"/>
      <c r="M41" s="208"/>
      <c r="N41" s="208"/>
      <c r="O41" s="208"/>
      <c r="P41" s="208"/>
      <c r="Q41" s="208"/>
      <c r="R41" s="208"/>
      <c r="S41" s="209"/>
    </row>
    <row r="42" spans="1:19" ht="25.5">
      <c r="A42" s="205"/>
      <c r="B42" s="210" t="s">
        <v>126</v>
      </c>
      <c r="C42" s="211"/>
      <c r="D42" s="212"/>
      <c r="E42" s="213" t="s">
        <v>127</v>
      </c>
      <c r="F42" s="214"/>
      <c r="G42" s="215"/>
      <c r="H42" s="213" t="s">
        <v>128</v>
      </c>
      <c r="I42" s="214"/>
      <c r="J42" s="215"/>
      <c r="K42" s="216" t="s">
        <v>129</v>
      </c>
      <c r="L42" s="217"/>
      <c r="M42" s="218"/>
      <c r="N42" s="216" t="s">
        <v>130</v>
      </c>
      <c r="O42" s="217"/>
      <c r="P42" s="218"/>
      <c r="Q42" s="219" t="s">
        <v>131</v>
      </c>
      <c r="R42" s="220"/>
      <c r="S42" s="71" t="s">
        <v>132</v>
      </c>
    </row>
    <row r="43" spans="1:19">
      <c r="A43" s="205"/>
      <c r="B43" s="199" t="s">
        <v>133</v>
      </c>
      <c r="C43" s="201" t="s">
        <v>134</v>
      </c>
      <c r="D43" s="197" t="s">
        <v>135</v>
      </c>
      <c r="E43" s="199" t="s">
        <v>133</v>
      </c>
      <c r="F43" s="201" t="s">
        <v>134</v>
      </c>
      <c r="G43" s="197" t="s">
        <v>135</v>
      </c>
      <c r="H43" s="199" t="s">
        <v>133</v>
      </c>
      <c r="I43" s="201" t="s">
        <v>134</v>
      </c>
      <c r="J43" s="197" t="s">
        <v>135</v>
      </c>
      <c r="K43" s="199" t="s">
        <v>133</v>
      </c>
      <c r="L43" s="201" t="s">
        <v>134</v>
      </c>
      <c r="M43" s="197" t="s">
        <v>135</v>
      </c>
      <c r="N43" s="199" t="s">
        <v>133</v>
      </c>
      <c r="O43" s="201" t="s">
        <v>134</v>
      </c>
      <c r="P43" s="197" t="s">
        <v>136</v>
      </c>
      <c r="Q43" s="199" t="s">
        <v>133</v>
      </c>
      <c r="R43" s="197" t="s">
        <v>137</v>
      </c>
      <c r="S43" s="195">
        <v>5.5E-2</v>
      </c>
    </row>
    <row r="44" spans="1:19">
      <c r="A44" s="206"/>
      <c r="B44" s="200"/>
      <c r="C44" s="202"/>
      <c r="D44" s="198"/>
      <c r="E44" s="200"/>
      <c r="F44" s="202"/>
      <c r="G44" s="198"/>
      <c r="H44" s="200"/>
      <c r="I44" s="202"/>
      <c r="J44" s="198"/>
      <c r="K44" s="200"/>
      <c r="L44" s="202"/>
      <c r="M44" s="198"/>
      <c r="N44" s="200"/>
      <c r="O44" s="202"/>
      <c r="P44" s="198"/>
      <c r="Q44" s="200"/>
      <c r="R44" s="198"/>
      <c r="S44" s="196"/>
    </row>
    <row r="45" spans="1:19">
      <c r="A45" s="72">
        <v>1</v>
      </c>
      <c r="B45" s="73">
        <v>2</v>
      </c>
      <c r="C45" s="74">
        <v>3</v>
      </c>
      <c r="D45" s="75">
        <v>4</v>
      </c>
      <c r="E45" s="76">
        <v>5</v>
      </c>
      <c r="F45" s="74">
        <v>6</v>
      </c>
      <c r="G45" s="75">
        <v>7</v>
      </c>
      <c r="H45" s="76">
        <v>8</v>
      </c>
      <c r="I45" s="74">
        <v>9</v>
      </c>
      <c r="J45" s="75">
        <v>10</v>
      </c>
      <c r="K45" s="76">
        <v>11</v>
      </c>
      <c r="L45" s="74">
        <v>12</v>
      </c>
      <c r="M45" s="75">
        <v>13</v>
      </c>
      <c r="N45" s="77">
        <v>14</v>
      </c>
      <c r="O45" s="74">
        <v>15</v>
      </c>
      <c r="P45" s="75">
        <v>16</v>
      </c>
      <c r="Q45" s="77">
        <v>17</v>
      </c>
      <c r="R45" s="75">
        <v>18</v>
      </c>
      <c r="S45" s="78"/>
    </row>
    <row r="46" spans="1:19" ht="39" thickBot="1">
      <c r="A46" s="80" t="s">
        <v>138</v>
      </c>
      <c r="B46" s="81">
        <f>B34</f>
        <v>990</v>
      </c>
      <c r="C46" s="82">
        <f>ROUND(C34*103.7/100,0)</f>
        <v>753</v>
      </c>
      <c r="D46" s="83">
        <f>(B46*C46)*12</f>
        <v>8945640</v>
      </c>
      <c r="E46" s="81">
        <f>E34</f>
        <v>1780</v>
      </c>
      <c r="F46" s="82">
        <f>ROUND(F34*103.7/100,0)</f>
        <v>570</v>
      </c>
      <c r="G46" s="83">
        <f>(E46*F46)*12</f>
        <v>12175200</v>
      </c>
      <c r="H46" s="81">
        <f>H34</f>
        <v>1551</v>
      </c>
      <c r="I46" s="82">
        <f>ROUND(I34*103.7/100,0)</f>
        <v>476</v>
      </c>
      <c r="J46" s="83">
        <f>(H46*I46)*12</f>
        <v>8859312</v>
      </c>
      <c r="K46" s="81">
        <f>K34</f>
        <v>721</v>
      </c>
      <c r="L46" s="82">
        <f>ROUND(L34*103.7/100,0)</f>
        <v>286</v>
      </c>
      <c r="M46" s="83">
        <f>(K46*L46)*12</f>
        <v>2474472</v>
      </c>
      <c r="N46" s="81">
        <f>N34</f>
        <v>695</v>
      </c>
      <c r="O46" s="82">
        <f>ROUND(O34*103.7/100,0)</f>
        <v>753</v>
      </c>
      <c r="P46" s="83">
        <f>(N46*O46)*12</f>
        <v>6280020</v>
      </c>
      <c r="Q46" s="85">
        <f>B46+E46+H46+K46+N46</f>
        <v>5737</v>
      </c>
      <c r="R46" s="86">
        <f>(D46+G46+J46+M46+P46)</f>
        <v>38734644</v>
      </c>
      <c r="S46" s="62"/>
    </row>
    <row r="47" spans="1:19" ht="15.75" thickBot="1">
      <c r="A47" s="114" t="s">
        <v>139</v>
      </c>
      <c r="B47" s="87">
        <f>SUM(B46:B46)</f>
        <v>990</v>
      </c>
      <c r="C47" s="88"/>
      <c r="D47" s="89">
        <f>SUM(D46:D46)</f>
        <v>8945640</v>
      </c>
      <c r="E47" s="87">
        <f>SUM(E46:E46)</f>
        <v>1780</v>
      </c>
      <c r="F47" s="88"/>
      <c r="G47" s="89">
        <f>SUM(G46:G46)</f>
        <v>12175200</v>
      </c>
      <c r="H47" s="87">
        <f>SUM(H46:H46)</f>
        <v>1551</v>
      </c>
      <c r="I47" s="88"/>
      <c r="J47" s="89">
        <f>SUM(J46:J46)</f>
        <v>8859312</v>
      </c>
      <c r="K47" s="87">
        <f>SUM(K46:K46)</f>
        <v>721</v>
      </c>
      <c r="L47" s="88"/>
      <c r="M47" s="89">
        <f>SUM(M46:M46)</f>
        <v>2474472</v>
      </c>
      <c r="N47" s="87">
        <f>SUM(N46:N46)</f>
        <v>695</v>
      </c>
      <c r="O47" s="88"/>
      <c r="P47" s="89">
        <f>SUM(P46:P46)</f>
        <v>6280020</v>
      </c>
      <c r="Q47" s="87">
        <f>SUM(Q46:Q46)</f>
        <v>5737</v>
      </c>
      <c r="R47" s="89">
        <f>R46</f>
        <v>38734644</v>
      </c>
      <c r="S47" s="90"/>
    </row>
    <row r="50" spans="1:19" ht="33" customHeight="1">
      <c r="A50" s="203" t="s">
        <v>188</v>
      </c>
      <c r="B50" s="203"/>
      <c r="C50" s="203"/>
      <c r="D50" s="203"/>
      <c r="E50" s="203"/>
      <c r="F50" s="203"/>
      <c r="G50" s="203"/>
      <c r="H50" s="203"/>
      <c r="I50" s="203"/>
      <c r="J50" s="203"/>
      <c r="K50" s="203"/>
      <c r="L50" s="203"/>
      <c r="M50" s="203"/>
      <c r="N50" s="203"/>
      <c r="O50" s="203"/>
      <c r="P50" s="203"/>
      <c r="Q50" s="203"/>
      <c r="R50" s="203"/>
      <c r="S50" s="65"/>
    </row>
    <row r="51" spans="1:19">
      <c r="A51" s="66"/>
      <c r="B51" s="67"/>
      <c r="C51" s="68"/>
      <c r="D51" s="68"/>
      <c r="E51" s="69"/>
      <c r="F51" s="69"/>
      <c r="G51" s="69"/>
      <c r="H51" s="69"/>
      <c r="I51" s="69"/>
      <c r="J51" s="69"/>
      <c r="K51" s="69"/>
      <c r="L51" s="69"/>
      <c r="M51" s="69"/>
      <c r="N51" s="69"/>
      <c r="O51" s="69"/>
      <c r="P51" s="69"/>
      <c r="Q51" s="69"/>
    </row>
    <row r="52" spans="1:19" ht="13.5" thickBot="1">
      <c r="A52" s="66"/>
      <c r="B52" s="67"/>
      <c r="C52" s="68"/>
      <c r="D52" s="68"/>
      <c r="E52" s="69"/>
      <c r="F52" s="69"/>
      <c r="G52" s="69"/>
      <c r="H52" s="69"/>
      <c r="I52" s="69"/>
      <c r="J52" s="69"/>
      <c r="K52" s="69"/>
      <c r="L52" s="69"/>
      <c r="M52" s="69"/>
      <c r="N52" s="69"/>
      <c r="O52" s="69"/>
      <c r="P52" s="69"/>
      <c r="Q52" s="69"/>
      <c r="R52" s="70" t="s">
        <v>124</v>
      </c>
    </row>
    <row r="53" spans="1:19" ht="33.75" customHeight="1" thickBot="1">
      <c r="A53" s="204" t="s">
        <v>125</v>
      </c>
      <c r="B53" s="207" t="s">
        <v>214</v>
      </c>
      <c r="C53" s="208"/>
      <c r="D53" s="208"/>
      <c r="E53" s="208"/>
      <c r="F53" s="208"/>
      <c r="G53" s="208"/>
      <c r="H53" s="208"/>
      <c r="I53" s="208"/>
      <c r="J53" s="208"/>
      <c r="K53" s="208"/>
      <c r="L53" s="208"/>
      <c r="M53" s="208"/>
      <c r="N53" s="208"/>
      <c r="O53" s="208"/>
      <c r="P53" s="208"/>
      <c r="Q53" s="208"/>
      <c r="R53" s="208"/>
      <c r="S53" s="209"/>
    </row>
    <row r="54" spans="1:19" ht="25.5">
      <c r="A54" s="205"/>
      <c r="B54" s="210" t="s">
        <v>126</v>
      </c>
      <c r="C54" s="211"/>
      <c r="D54" s="212"/>
      <c r="E54" s="213" t="s">
        <v>127</v>
      </c>
      <c r="F54" s="214"/>
      <c r="G54" s="215"/>
      <c r="H54" s="213" t="s">
        <v>128</v>
      </c>
      <c r="I54" s="214"/>
      <c r="J54" s="215"/>
      <c r="K54" s="216" t="s">
        <v>129</v>
      </c>
      <c r="L54" s="217"/>
      <c r="M54" s="218"/>
      <c r="N54" s="216" t="s">
        <v>130</v>
      </c>
      <c r="O54" s="217"/>
      <c r="P54" s="218"/>
      <c r="Q54" s="219" t="s">
        <v>131</v>
      </c>
      <c r="R54" s="220"/>
      <c r="S54" s="71" t="s">
        <v>132</v>
      </c>
    </row>
    <row r="55" spans="1:19">
      <c r="A55" s="205"/>
      <c r="B55" s="199" t="s">
        <v>133</v>
      </c>
      <c r="C55" s="201" t="s">
        <v>134</v>
      </c>
      <c r="D55" s="197" t="s">
        <v>135</v>
      </c>
      <c r="E55" s="199" t="s">
        <v>133</v>
      </c>
      <c r="F55" s="201" t="s">
        <v>134</v>
      </c>
      <c r="G55" s="197" t="s">
        <v>135</v>
      </c>
      <c r="H55" s="199" t="s">
        <v>133</v>
      </c>
      <c r="I55" s="201" t="s">
        <v>134</v>
      </c>
      <c r="J55" s="197" t="s">
        <v>135</v>
      </c>
      <c r="K55" s="199" t="s">
        <v>133</v>
      </c>
      <c r="L55" s="201" t="s">
        <v>134</v>
      </c>
      <c r="M55" s="197" t="s">
        <v>135</v>
      </c>
      <c r="N55" s="199" t="s">
        <v>133</v>
      </c>
      <c r="O55" s="201" t="s">
        <v>134</v>
      </c>
      <c r="P55" s="197" t="s">
        <v>136</v>
      </c>
      <c r="Q55" s="199" t="s">
        <v>133</v>
      </c>
      <c r="R55" s="197" t="s">
        <v>137</v>
      </c>
      <c r="S55" s="195">
        <v>5.5E-2</v>
      </c>
    </row>
    <row r="56" spans="1:19">
      <c r="A56" s="206"/>
      <c r="B56" s="200"/>
      <c r="C56" s="202"/>
      <c r="D56" s="198"/>
      <c r="E56" s="200"/>
      <c r="F56" s="202"/>
      <c r="G56" s="198"/>
      <c r="H56" s="200"/>
      <c r="I56" s="202"/>
      <c r="J56" s="198"/>
      <c r="K56" s="200"/>
      <c r="L56" s="202"/>
      <c r="M56" s="198"/>
      <c r="N56" s="200"/>
      <c r="O56" s="202"/>
      <c r="P56" s="198"/>
      <c r="Q56" s="200"/>
      <c r="R56" s="198"/>
      <c r="S56" s="196"/>
    </row>
    <row r="57" spans="1:19">
      <c r="A57" s="72">
        <v>1</v>
      </c>
      <c r="B57" s="73">
        <v>2</v>
      </c>
      <c r="C57" s="74">
        <v>3</v>
      </c>
      <c r="D57" s="75">
        <v>4</v>
      </c>
      <c r="E57" s="76">
        <v>5</v>
      </c>
      <c r="F57" s="74">
        <v>6</v>
      </c>
      <c r="G57" s="75">
        <v>7</v>
      </c>
      <c r="H57" s="76">
        <v>8</v>
      </c>
      <c r="I57" s="74">
        <v>9</v>
      </c>
      <c r="J57" s="75">
        <v>10</v>
      </c>
      <c r="K57" s="76">
        <v>11</v>
      </c>
      <c r="L57" s="74">
        <v>12</v>
      </c>
      <c r="M57" s="75">
        <v>13</v>
      </c>
      <c r="N57" s="77">
        <v>14</v>
      </c>
      <c r="O57" s="74">
        <v>15</v>
      </c>
      <c r="P57" s="75">
        <v>16</v>
      </c>
      <c r="Q57" s="77">
        <v>17</v>
      </c>
      <c r="R57" s="75">
        <v>18</v>
      </c>
      <c r="S57" s="78"/>
    </row>
    <row r="58" spans="1:19" ht="39" thickBot="1">
      <c r="A58" s="80" t="s">
        <v>138</v>
      </c>
      <c r="B58" s="81">
        <f>B46</f>
        <v>990</v>
      </c>
      <c r="C58" s="82">
        <f>ROUND(C46*103.9/100,0)</f>
        <v>782</v>
      </c>
      <c r="D58" s="83">
        <f>(B58*C58)*12</f>
        <v>9290160</v>
      </c>
      <c r="E58" s="81">
        <f>E46</f>
        <v>1780</v>
      </c>
      <c r="F58" s="82">
        <f>ROUND(F46*103.9/100,0)</f>
        <v>592</v>
      </c>
      <c r="G58" s="83">
        <f>(E58*F58)*12</f>
        <v>12645120</v>
      </c>
      <c r="H58" s="81">
        <f>H46</f>
        <v>1551</v>
      </c>
      <c r="I58" s="82">
        <f>ROUND(I46*103.9/100,0)</f>
        <v>495</v>
      </c>
      <c r="J58" s="83">
        <f>(H58*I58)*12</f>
        <v>9212940</v>
      </c>
      <c r="K58" s="81">
        <f>K46</f>
        <v>721</v>
      </c>
      <c r="L58" s="82">
        <f>ROUND(L46*103.9/100,0)</f>
        <v>297</v>
      </c>
      <c r="M58" s="83">
        <f>(K58*L58)*12</f>
        <v>2569644</v>
      </c>
      <c r="N58" s="81">
        <f>N46</f>
        <v>695</v>
      </c>
      <c r="O58" s="82">
        <f>ROUND(O46*103.9/100,0)</f>
        <v>782</v>
      </c>
      <c r="P58" s="83">
        <f>(N58*O58)*12</f>
        <v>6521880</v>
      </c>
      <c r="Q58" s="85">
        <f>B58+E58+H58+K58+N58</f>
        <v>5737</v>
      </c>
      <c r="R58" s="86">
        <f>(D58+G58+J58+M58+P58)</f>
        <v>40239744</v>
      </c>
      <c r="S58" s="62"/>
    </row>
    <row r="59" spans="1:19" ht="15.75" thickBot="1">
      <c r="A59" s="114" t="s">
        <v>139</v>
      </c>
      <c r="B59" s="87">
        <f>SUM(B58:B58)</f>
        <v>990</v>
      </c>
      <c r="C59" s="88"/>
      <c r="D59" s="89">
        <f>SUM(D58:D58)</f>
        <v>9290160</v>
      </c>
      <c r="E59" s="87">
        <f>SUM(E58:E58)</f>
        <v>1780</v>
      </c>
      <c r="F59" s="88"/>
      <c r="G59" s="89">
        <f>SUM(G58:G58)</f>
        <v>12645120</v>
      </c>
      <c r="H59" s="87">
        <f>SUM(H58:H58)</f>
        <v>1551</v>
      </c>
      <c r="I59" s="88"/>
      <c r="J59" s="89">
        <f>SUM(J58:J58)</f>
        <v>9212940</v>
      </c>
      <c r="K59" s="87">
        <f>SUM(K58:K58)</f>
        <v>721</v>
      </c>
      <c r="L59" s="88"/>
      <c r="M59" s="89">
        <f>SUM(M58:M58)</f>
        <v>2569644</v>
      </c>
      <c r="N59" s="87">
        <f>SUM(N58:N58)</f>
        <v>695</v>
      </c>
      <c r="O59" s="88"/>
      <c r="P59" s="89">
        <f>SUM(P58:P58)</f>
        <v>6521880</v>
      </c>
      <c r="Q59" s="87">
        <f>SUM(Q58:Q58)</f>
        <v>5737</v>
      </c>
      <c r="R59" s="89">
        <f>R58</f>
        <v>40239744</v>
      </c>
      <c r="S59" s="90"/>
    </row>
  </sheetData>
  <mergeCells count="136">
    <mergeCell ref="A14:R14"/>
    <mergeCell ref="N7:N8"/>
    <mergeCell ref="O7:O8"/>
    <mergeCell ref="P7:P8"/>
    <mergeCell ref="Q7:Q8"/>
    <mergeCell ref="B7:B8"/>
    <mergeCell ref="C7:C8"/>
    <mergeCell ref="P1:R1"/>
    <mergeCell ref="A2:R2"/>
    <mergeCell ref="B5:S5"/>
    <mergeCell ref="B6:D6"/>
    <mergeCell ref="E6:G6"/>
    <mergeCell ref="H6:J6"/>
    <mergeCell ref="K6:M6"/>
    <mergeCell ref="N6:P6"/>
    <mergeCell ref="A5:A8"/>
    <mergeCell ref="D7:D8"/>
    <mergeCell ref="Q6:R6"/>
    <mergeCell ref="E7:E8"/>
    <mergeCell ref="F7:F8"/>
    <mergeCell ref="G7:G8"/>
    <mergeCell ref="J7:J8"/>
    <mergeCell ref="K7:K8"/>
    <mergeCell ref="L7:L8"/>
    <mergeCell ref="M7:M8"/>
    <mergeCell ref="R7:R8"/>
    <mergeCell ref="S7:S8"/>
    <mergeCell ref="H7:H8"/>
    <mergeCell ref="I7:I8"/>
    <mergeCell ref="A17:A20"/>
    <mergeCell ref="B17:S17"/>
    <mergeCell ref="B18:D18"/>
    <mergeCell ref="E18:G18"/>
    <mergeCell ref="H18:J18"/>
    <mergeCell ref="K18:M18"/>
    <mergeCell ref="N18:P18"/>
    <mergeCell ref="Q18:R18"/>
    <mergeCell ref="B19:B20"/>
    <mergeCell ref="M19:M20"/>
    <mergeCell ref="N19:N20"/>
    <mergeCell ref="C19:C20"/>
    <mergeCell ref="D19:D20"/>
    <mergeCell ref="E19:E20"/>
    <mergeCell ref="F19:F20"/>
    <mergeCell ref="G19:G20"/>
    <mergeCell ref="H19:H20"/>
    <mergeCell ref="O19:O20"/>
    <mergeCell ref="P19:P20"/>
    <mergeCell ref="Q19:Q20"/>
    <mergeCell ref="R19:R20"/>
    <mergeCell ref="S19:S20"/>
    <mergeCell ref="A26:R26"/>
    <mergeCell ref="I19:I20"/>
    <mergeCell ref="J19:J20"/>
    <mergeCell ref="K19:K20"/>
    <mergeCell ref="L19:L20"/>
    <mergeCell ref="A29:A32"/>
    <mergeCell ref="B29:S29"/>
    <mergeCell ref="B30:D30"/>
    <mergeCell ref="E30:G30"/>
    <mergeCell ref="H30:J30"/>
    <mergeCell ref="K30:M30"/>
    <mergeCell ref="N30:P30"/>
    <mergeCell ref="Q30:R30"/>
    <mergeCell ref="B31:B32"/>
    <mergeCell ref="C31:C32"/>
    <mergeCell ref="N31:N32"/>
    <mergeCell ref="O31:O32"/>
    <mergeCell ref="D31:D32"/>
    <mergeCell ref="E31:E32"/>
    <mergeCell ref="F31:F32"/>
    <mergeCell ref="G31:G32"/>
    <mergeCell ref="H31:H32"/>
    <mergeCell ref="I31:I32"/>
    <mergeCell ref="Q31:Q32"/>
    <mergeCell ref="P43:P44"/>
    <mergeCell ref="Q43:Q44"/>
    <mergeCell ref="R43:R44"/>
    <mergeCell ref="S43:S44"/>
    <mergeCell ref="E42:G42"/>
    <mergeCell ref="H42:J42"/>
    <mergeCell ref="J31:J32"/>
    <mergeCell ref="K31:K32"/>
    <mergeCell ref="L31:L32"/>
    <mergeCell ref="M31:M32"/>
    <mergeCell ref="G43:G44"/>
    <mergeCell ref="H43:H44"/>
    <mergeCell ref="P31:P32"/>
    <mergeCell ref="F55:F56"/>
    <mergeCell ref="G55:G56"/>
    <mergeCell ref="H55:H56"/>
    <mergeCell ref="I55:I56"/>
    <mergeCell ref="P55:P56"/>
    <mergeCell ref="Q55:Q56"/>
    <mergeCell ref="R55:R56"/>
    <mergeCell ref="R31:R32"/>
    <mergeCell ref="S31:S32"/>
    <mergeCell ref="A38:R38"/>
    <mergeCell ref="A41:A44"/>
    <mergeCell ref="B41:S41"/>
    <mergeCell ref="B42:D42"/>
    <mergeCell ref="M43:M44"/>
    <mergeCell ref="N43:N44"/>
    <mergeCell ref="K42:M42"/>
    <mergeCell ref="N42:P42"/>
    <mergeCell ref="Q42:R42"/>
    <mergeCell ref="B43:B44"/>
    <mergeCell ref="C43:C44"/>
    <mergeCell ref="D43:D44"/>
    <mergeCell ref="E43:E44"/>
    <mergeCell ref="F43:F44"/>
    <mergeCell ref="O43:O44"/>
    <mergeCell ref="S55:S56"/>
    <mergeCell ref="J55:J56"/>
    <mergeCell ref="K55:K56"/>
    <mergeCell ref="L55:L56"/>
    <mergeCell ref="M55:M56"/>
    <mergeCell ref="N55:N56"/>
    <mergeCell ref="O55:O56"/>
    <mergeCell ref="A50:R50"/>
    <mergeCell ref="I43:I44"/>
    <mergeCell ref="J43:J44"/>
    <mergeCell ref="K43:K44"/>
    <mergeCell ref="L43:L44"/>
    <mergeCell ref="A53:A56"/>
    <mergeCell ref="B53:S53"/>
    <mergeCell ref="B54:D54"/>
    <mergeCell ref="E54:G54"/>
    <mergeCell ref="H54:J54"/>
    <mergeCell ref="K54:M54"/>
    <mergeCell ref="N54:P54"/>
    <mergeCell ref="Q54:R54"/>
    <mergeCell ref="B55:B56"/>
    <mergeCell ref="C55:C56"/>
    <mergeCell ref="D55:D56"/>
    <mergeCell ref="E55:E56"/>
  </mergeCells>
  <printOptions horizontalCentered="1" verticalCentered="1"/>
  <pageMargins left="0.70866141732283472" right="0.70866141732283472" top="0.74803149606299213" bottom="0.74803149606299213" header="0.31496062992125984" footer="0.31496062992125984"/>
  <pageSetup paperSize="9" scale="63" fitToHeight="2" orientation="landscape" r:id="rId1"/>
  <rowBreaks count="1" manualBreakCount="1">
    <brk id="24"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6</vt:i4>
      </vt:variant>
      <vt:variant>
        <vt:lpstr>Именованные диапазоны</vt:lpstr>
      </vt:variant>
      <vt:variant>
        <vt:i4>6</vt:i4>
      </vt:variant>
    </vt:vector>
  </HeadingPairs>
  <TitlesOfParts>
    <vt:vector size="12" baseType="lpstr">
      <vt:lpstr>Паспорт</vt:lpstr>
      <vt:lpstr>Приложение 1</vt:lpstr>
      <vt:lpstr>Приложение 2</vt:lpstr>
      <vt:lpstr>Приложение 3</vt:lpstr>
      <vt:lpstr>Приложение 4</vt:lpstr>
      <vt:lpstr>Приложение 5</vt:lpstr>
      <vt:lpstr>'Приложение 1'!OLE_LINK1</vt:lpstr>
      <vt:lpstr>'Приложение 1'!Заголовки_для_печати</vt:lpstr>
      <vt:lpstr>'Приложение 2'!Заголовки_для_печати</vt:lpstr>
      <vt:lpstr>'Приложение 3'!Заголовки_для_печати</vt:lpstr>
      <vt:lpstr>'Приложение 1'!Область_печати</vt:lpstr>
      <vt:lpstr>'Приложение 4'!Область_печати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Пользователь Windows</dc:creator>
  <cp:lastModifiedBy>Пользователь</cp:lastModifiedBy>
  <cp:lastPrinted>2018-12-12T06:45:11Z</cp:lastPrinted>
  <dcterms:created xsi:type="dcterms:W3CDTF">2017-10-12T14:36:27Z</dcterms:created>
  <dcterms:modified xsi:type="dcterms:W3CDTF">2019-12-16T07:55:33Z</dcterms:modified>
</cp:coreProperties>
</file>